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1"/>
  </bookViews>
  <sheets>
    <sheet name="Tytuł" sheetId="1" r:id="rId1"/>
    <sheet name="MDI" sheetId="2" r:id="rId2"/>
  </sheets>
  <definedNames/>
  <calcPr fullCalcOnLoad="1"/>
</workbook>
</file>

<file path=xl/sharedStrings.xml><?xml version="1.0" encoding="utf-8"?>
<sst xmlns="http://schemas.openxmlformats.org/spreadsheetml/2006/main" count="777" uniqueCount="321">
  <si>
    <t>Rok I</t>
  </si>
  <si>
    <t>Sem.1</t>
  </si>
  <si>
    <t>Sem.2</t>
  </si>
  <si>
    <t>W</t>
  </si>
  <si>
    <t>Ć</t>
  </si>
  <si>
    <t>L</t>
  </si>
  <si>
    <t>P</t>
  </si>
  <si>
    <t>ECTS</t>
  </si>
  <si>
    <t>Rok II</t>
  </si>
  <si>
    <t>Rok III</t>
  </si>
  <si>
    <t>Rok IV</t>
  </si>
  <si>
    <t>Sem.3</t>
  </si>
  <si>
    <t>Sem.4</t>
  </si>
  <si>
    <t>Sem.5</t>
  </si>
  <si>
    <t>Sem.6</t>
  </si>
  <si>
    <t>Sem.7</t>
  </si>
  <si>
    <t>Nazwa przedmiotu</t>
  </si>
  <si>
    <t>godz. ogółem</t>
  </si>
  <si>
    <t>standard nauczan</t>
  </si>
  <si>
    <t>Wychowanie fizyczne</t>
  </si>
  <si>
    <t>suma</t>
  </si>
  <si>
    <t>Fizyka</t>
  </si>
  <si>
    <t>Teoria maszyn i mechanizmów</t>
  </si>
  <si>
    <t>Projektowanie procesów obróbki i montażu</t>
  </si>
  <si>
    <t>Praca przejściowa</t>
  </si>
  <si>
    <t>Nadwozia samochodowe</t>
  </si>
  <si>
    <t>Elektrotechnika i elektronika samochodowa</t>
  </si>
  <si>
    <t>Dynamika maszyn</t>
  </si>
  <si>
    <t>Systemy CAM</t>
  </si>
  <si>
    <t>Sem 4</t>
  </si>
  <si>
    <t>Podział na specjalności następuje po II roku studiów</t>
  </si>
  <si>
    <t>TYGODNIOWE OBCIĄŻENIE</t>
  </si>
  <si>
    <t>GODZINOWE W SEMESTRACH</t>
  </si>
  <si>
    <t>Drgania mechaniczne</t>
  </si>
  <si>
    <t>Systemy pomiarowe</t>
  </si>
  <si>
    <t>WYDZIAŁ BUDOWY MASZYN I INFORMATYKI</t>
  </si>
  <si>
    <t>PLAN STUDIÓW</t>
  </si>
  <si>
    <t>( w ujęciu przedmiotowym)</t>
  </si>
  <si>
    <t>Kierunek: MECHANIKA I BUDOWA MASZYN</t>
  </si>
  <si>
    <t>Specjalności:</t>
  </si>
  <si>
    <t>Liczba godzin</t>
  </si>
  <si>
    <t>Plan studiów</t>
  </si>
  <si>
    <t>A</t>
  </si>
  <si>
    <t>Przedmioty ogólne</t>
  </si>
  <si>
    <t>B</t>
  </si>
  <si>
    <t>C</t>
  </si>
  <si>
    <t>D</t>
  </si>
  <si>
    <t>Przedmioty specjalnościowe</t>
  </si>
  <si>
    <t>Oznaczenia przyjęte w tabelach:</t>
  </si>
  <si>
    <t xml:space="preserve"> - wykład</t>
  </si>
  <si>
    <t xml:space="preserve"> - ćwiczenia</t>
  </si>
  <si>
    <t xml:space="preserve"> - laboratorium</t>
  </si>
  <si>
    <t xml:space="preserve"> - projekt</t>
  </si>
  <si>
    <t xml:space="preserve"> - wykład kończący się egzaminem</t>
  </si>
  <si>
    <t>Technologie informacyjne</t>
  </si>
  <si>
    <t>Statystyka i probabilistyka</t>
  </si>
  <si>
    <t>Komunikacja społeczna</t>
  </si>
  <si>
    <t>Inżynieria wytwarzania</t>
  </si>
  <si>
    <t>Podstawy automatyki i robotyki</t>
  </si>
  <si>
    <t>Metrologia i systemy pomiarowe</t>
  </si>
  <si>
    <t>Zarządzanie środowiskiem i ekologia</t>
  </si>
  <si>
    <t xml:space="preserve">Mechanika płynów </t>
  </si>
  <si>
    <t>Bezpieczeństwo pracy i ergonomia</t>
  </si>
  <si>
    <t>Ochrona własności intelektualnej</t>
  </si>
  <si>
    <t>Metody numeryczne</t>
  </si>
  <si>
    <t xml:space="preserve"> Matematyka</t>
  </si>
  <si>
    <t>Mechanika techniczna, wytrzymałość materiałów i mechanika płynów</t>
  </si>
  <si>
    <t>Nauka o materiałach</t>
  </si>
  <si>
    <t>Normalizacja i zarządzanie jakością</t>
  </si>
  <si>
    <t>Przedmioty wspólne</t>
  </si>
  <si>
    <t>Przedmioty obieralne</t>
  </si>
  <si>
    <t>Hybrydowe układy napędowe</t>
  </si>
  <si>
    <t>Przedmioty specjalności: KOMPUTEROWO WSPOMAGANE KONSTRUOWANIE i WYTWARZANIE (CAD/CAM)</t>
  </si>
  <si>
    <t>Wybrane zagadnienia z konstrukcji maszyn</t>
  </si>
  <si>
    <t>Niekonwencjonalne metody wytwarzania</t>
  </si>
  <si>
    <t>Elementy sterowania i robotyki</t>
  </si>
  <si>
    <t>Tworzywa sztuczne i materiały ceramiczne</t>
  </si>
  <si>
    <t>Komputerowo wspomagane konstruowanie i wytwarzanie</t>
  </si>
  <si>
    <t>(CAD/CAM)</t>
  </si>
  <si>
    <t>Historia cywilizacji</t>
  </si>
  <si>
    <t>A:  PRZEDMIOTY OGÓLNE</t>
  </si>
  <si>
    <t>D1:</t>
  </si>
  <si>
    <t>D1 :</t>
  </si>
  <si>
    <t>D2 :</t>
  </si>
  <si>
    <t>E</t>
  </si>
  <si>
    <t xml:space="preserve">Studia I stopnia  </t>
  </si>
  <si>
    <t>stacjonarne (dzienne),  3,5 letnie</t>
  </si>
  <si>
    <t>Zarządzanie przedsiębiorstwem</t>
  </si>
  <si>
    <t>Praca dyplomowa</t>
  </si>
  <si>
    <t>Po III roku  - obowiązuje praktyka dyplomowa w wymiarze 4 tygodni       ( 4 ECTS )</t>
  </si>
  <si>
    <t>Kierunek:  MECHANIKA I BUDOWA MASZYN,   studia stacjonarne (dzienne), I stopnia ,   3.5 letnie</t>
  </si>
  <si>
    <t>CAD/CAM narzędzi i uchwytów obróbkowych</t>
  </si>
  <si>
    <t>MDI.01</t>
  </si>
  <si>
    <t>Język obcy IV</t>
  </si>
  <si>
    <t>Język obcy I</t>
  </si>
  <si>
    <t>Język obcy II</t>
  </si>
  <si>
    <t>Język obcy III</t>
  </si>
  <si>
    <t>MDI.02</t>
  </si>
  <si>
    <t>MDI.03</t>
  </si>
  <si>
    <t>MDI.04</t>
  </si>
  <si>
    <t>MDI.05</t>
  </si>
  <si>
    <t>MDI.06</t>
  </si>
  <si>
    <t>MDI.07</t>
  </si>
  <si>
    <t>MDI.08</t>
  </si>
  <si>
    <t>MDI.09</t>
  </si>
  <si>
    <t>MDI.10</t>
  </si>
  <si>
    <t>MDI.11</t>
  </si>
  <si>
    <t>MDI.14</t>
  </si>
  <si>
    <t>MDI.15</t>
  </si>
  <si>
    <t>MDI.16</t>
  </si>
  <si>
    <t>MDI.17</t>
  </si>
  <si>
    <t>MDI.18</t>
  </si>
  <si>
    <t>Mechanika techniczna I</t>
  </si>
  <si>
    <t>Mechanika techniczna II</t>
  </si>
  <si>
    <t>MDI.19</t>
  </si>
  <si>
    <t>MDI.20</t>
  </si>
  <si>
    <t>MDI.21</t>
  </si>
  <si>
    <t>MDI.22</t>
  </si>
  <si>
    <t>MDI.24</t>
  </si>
  <si>
    <t>MDI.25</t>
  </si>
  <si>
    <t xml:space="preserve">Metaloznawstwo I  </t>
  </si>
  <si>
    <t>MDI.26</t>
  </si>
  <si>
    <t>MDI.27</t>
  </si>
  <si>
    <t>MDI.28</t>
  </si>
  <si>
    <t>MDI.29</t>
  </si>
  <si>
    <t>MDI.30</t>
  </si>
  <si>
    <t>MDI.32</t>
  </si>
  <si>
    <t>MDI.33</t>
  </si>
  <si>
    <t>MDI.34</t>
  </si>
  <si>
    <t>MDI.35</t>
  </si>
  <si>
    <t>MDI.36</t>
  </si>
  <si>
    <t>MDI.37</t>
  </si>
  <si>
    <t>MDI.38</t>
  </si>
  <si>
    <t>MDI.40</t>
  </si>
  <si>
    <t>MDI.41</t>
  </si>
  <si>
    <t>MDI.42</t>
  </si>
  <si>
    <t>MDI.43</t>
  </si>
  <si>
    <t>MDI.44</t>
  </si>
  <si>
    <t>MDI.45</t>
  </si>
  <si>
    <t>MDI.46</t>
  </si>
  <si>
    <t>MDI.47</t>
  </si>
  <si>
    <t>MDI.48</t>
  </si>
  <si>
    <t>MDI.49</t>
  </si>
  <si>
    <t>MDI.50</t>
  </si>
  <si>
    <t>MDI.51</t>
  </si>
  <si>
    <t>MDI.52</t>
  </si>
  <si>
    <t>MDI.53</t>
  </si>
  <si>
    <t>MDI.54</t>
  </si>
  <si>
    <t>MDI.55</t>
  </si>
  <si>
    <t>MDI.56</t>
  </si>
  <si>
    <t>MDI.57</t>
  </si>
  <si>
    <t>MDI.58</t>
  </si>
  <si>
    <t>MDI.59</t>
  </si>
  <si>
    <t>MDI.60</t>
  </si>
  <si>
    <t>MDI.61</t>
  </si>
  <si>
    <t>MDI.62</t>
  </si>
  <si>
    <t>MDI.63</t>
  </si>
  <si>
    <t>MDI.64</t>
  </si>
  <si>
    <t>MDI.65</t>
  </si>
  <si>
    <t>MDI.66</t>
  </si>
  <si>
    <t>MDI.72</t>
  </si>
  <si>
    <t>MDI.73</t>
  </si>
  <si>
    <t>MDI.74</t>
  </si>
  <si>
    <t>MDI.75</t>
  </si>
  <si>
    <t>MDI.76</t>
  </si>
  <si>
    <t>MDI.77</t>
  </si>
  <si>
    <t>MDI.82</t>
  </si>
  <si>
    <t>MDI.83</t>
  </si>
  <si>
    <t>MDI.84</t>
  </si>
  <si>
    <t>MDI.85</t>
  </si>
  <si>
    <t>MDI.86</t>
  </si>
  <si>
    <t>MDI.87</t>
  </si>
  <si>
    <t>MDI.88</t>
  </si>
  <si>
    <t>MDI.89</t>
  </si>
  <si>
    <t>MDI.90</t>
  </si>
  <si>
    <t>Seminarium dyplomowe I</t>
  </si>
  <si>
    <t>Seminarium dyplomowe II</t>
  </si>
  <si>
    <t>MDI.91</t>
  </si>
  <si>
    <t>MDI.92</t>
  </si>
  <si>
    <t>MDI.93</t>
  </si>
  <si>
    <t>Praktyka</t>
  </si>
  <si>
    <t>Katedra</t>
  </si>
  <si>
    <t>KOD</t>
  </si>
  <si>
    <t>SJO</t>
  </si>
  <si>
    <t>KSSiP</t>
  </si>
  <si>
    <t>KIP</t>
  </si>
  <si>
    <t>KTMiA</t>
  </si>
  <si>
    <t>LM</t>
  </si>
  <si>
    <t>IITiMP</t>
  </si>
  <si>
    <t>KPBM</t>
  </si>
  <si>
    <t>SWF</t>
  </si>
  <si>
    <t>Projektowanie elastycznych systemów produkcyjnych</t>
  </si>
  <si>
    <t>B: PRZEDMIOTY PODSTAWOWE</t>
  </si>
  <si>
    <t>C: PRZEDMIOTY KIERUNKOWE</t>
  </si>
  <si>
    <t>Mathematical analysis</t>
  </si>
  <si>
    <t>PRZEDMIOT PODSTAWOWY OBIERALNY</t>
  </si>
  <si>
    <t>MDI.15a</t>
  </si>
  <si>
    <t>Przedmioty podstawowe</t>
  </si>
  <si>
    <t>Przedmioty kierunkowe</t>
  </si>
  <si>
    <t>Liczba ECTS</t>
  </si>
  <si>
    <t>suma ECTS/godz.</t>
  </si>
  <si>
    <t>przedmioty wspólne razem ECTS/godz.</t>
  </si>
  <si>
    <t>przedmioty obieralne razem ECTS/godz.</t>
  </si>
  <si>
    <t>razem dla specjalności ESTS/godz.</t>
  </si>
  <si>
    <t>razem dla specjalności ECTS/godz.</t>
  </si>
  <si>
    <t>KM</t>
  </si>
  <si>
    <t>KIiA</t>
  </si>
  <si>
    <t>Eksploatacja i technologia napraw maszyn</t>
  </si>
  <si>
    <t>Diagnostyka maszyn</t>
  </si>
  <si>
    <t>Odlewnictwo</t>
  </si>
  <si>
    <t>Obróbka plastyczna</t>
  </si>
  <si>
    <t>Technologie spajania</t>
  </si>
  <si>
    <t>Obróbka ubytkowa</t>
  </si>
  <si>
    <t>Obrabiarki skrawające i roboty</t>
  </si>
  <si>
    <t>Procesy montażu w przemyśle motoryzacyjnym</t>
  </si>
  <si>
    <t>Eksploatacja i diagnostyka</t>
  </si>
  <si>
    <t>Specyfikacje geometrii wyrobów</t>
  </si>
  <si>
    <t>Budowa pojazdów</t>
  </si>
  <si>
    <t>Mechanika ruchu samochodu</t>
  </si>
  <si>
    <t xml:space="preserve">Sterowanie w pojazdach </t>
  </si>
  <si>
    <t>MDI.67</t>
  </si>
  <si>
    <t>Kształcenie w zakresie konstrukcji maszyn oraz grafiki inżynierskiej</t>
  </si>
  <si>
    <t>MDI.12</t>
  </si>
  <si>
    <t>MDI.13</t>
  </si>
  <si>
    <t xml:space="preserve">Budowa silników </t>
  </si>
  <si>
    <t>Teoria silników</t>
  </si>
  <si>
    <t>Eksploatacja pojazdów i silników</t>
  </si>
  <si>
    <t>Laboratorium budowy pojazdów i silników</t>
  </si>
  <si>
    <t>Laboratorium badań pojazdów i silników</t>
  </si>
  <si>
    <t>Systemy sterowania silników</t>
  </si>
  <si>
    <t>Podstawy konstrukcji maszyn I</t>
  </si>
  <si>
    <t xml:space="preserve">Podstawy konstrukcji maszyn II    </t>
  </si>
  <si>
    <t>Komputerowe wspomaganie obliczeń inżynierskich</t>
  </si>
  <si>
    <t>Modelowanie w technologiach przyrostowych</t>
  </si>
  <si>
    <t>Grafika inżynierska (Rysunek techniczny)</t>
  </si>
  <si>
    <t>Elektrotechnika i elektronika w zastosowaniach przemysłowych</t>
  </si>
  <si>
    <t>Podstawy elektrotechniki i elektroniki</t>
  </si>
  <si>
    <t>Inżynieria odwrotna</t>
  </si>
  <si>
    <t>Przemysłowe zastosowania technologii addytywnych</t>
  </si>
  <si>
    <t>MDI.78</t>
  </si>
  <si>
    <t>MDI.79</t>
  </si>
  <si>
    <t>MDI.80</t>
  </si>
  <si>
    <t>MDI.81</t>
  </si>
  <si>
    <t>Postprocessing wydruków</t>
  </si>
  <si>
    <t>Materiały stosowane w technologii druku</t>
  </si>
  <si>
    <t>Matematyka inżynierska I</t>
  </si>
  <si>
    <t>Matematyka inżynierska II</t>
  </si>
  <si>
    <t>Matematyka inżynierska III</t>
  </si>
  <si>
    <t>Metoda elementów skończonych</t>
  </si>
  <si>
    <t>Komputerowe wspomaganie konstruowania</t>
  </si>
  <si>
    <t>Inżynierskie metody optymalizacji</t>
  </si>
  <si>
    <t>Zaawansowane systemy CAD</t>
  </si>
  <si>
    <t>Obrabiarki sterowane numerycznie</t>
  </si>
  <si>
    <t>Współrzędnościowa technika pomiarowa</t>
  </si>
  <si>
    <t>Laboratorium komputerowego wspomaganie konstruowania</t>
  </si>
  <si>
    <t>Programowanie obrabiarek CNC</t>
  </si>
  <si>
    <t>Przemysł 4.0</t>
  </si>
  <si>
    <t>MDI.94</t>
  </si>
  <si>
    <t>Metrologia techniczna I</t>
  </si>
  <si>
    <t>Metrologia techniczna II</t>
  </si>
  <si>
    <t>Termodynamika I</t>
  </si>
  <si>
    <t>Termodynamika II</t>
  </si>
  <si>
    <t>Metrologia powierzchni</t>
  </si>
  <si>
    <t>Technologie hybrydowe</t>
  </si>
  <si>
    <t>Budowa i eksploatacja urzadzeń technologii przyrostowych</t>
  </si>
  <si>
    <t>Metaloznawstwo II</t>
  </si>
  <si>
    <t>Podstawy programowania w języku obiektowym</t>
  </si>
  <si>
    <t>MDI.23</t>
  </si>
  <si>
    <t>Wytrzymałość materiałów w ujęciu komputerowym</t>
  </si>
  <si>
    <t>Wytrzymałość materiałów I</t>
  </si>
  <si>
    <t>Wytrzymałość materiałów II</t>
  </si>
  <si>
    <t>KTMiA, KPBM</t>
  </si>
  <si>
    <t>Przedmioty specjalności: PROJEKTOWANIE I TECHNOLOGIE DRUKU 3D</t>
  </si>
  <si>
    <t>MDI.95</t>
  </si>
  <si>
    <t>MDI.96</t>
  </si>
  <si>
    <t>MDI.97</t>
  </si>
  <si>
    <t>Zastosowanie metod addytywnych w medycynie</t>
  </si>
  <si>
    <t>D3 :</t>
  </si>
  <si>
    <t>Projektowanie i technologie druku 3D</t>
  </si>
  <si>
    <t xml:space="preserve">D2: </t>
  </si>
  <si>
    <t xml:space="preserve">D3: </t>
  </si>
  <si>
    <t>`</t>
  </si>
  <si>
    <t>MDI.98</t>
  </si>
  <si>
    <t>MDI.99</t>
  </si>
  <si>
    <t>MDI.100</t>
  </si>
  <si>
    <t>MDI.101</t>
  </si>
  <si>
    <t>MDI.102</t>
  </si>
  <si>
    <t>MDI.103</t>
  </si>
  <si>
    <t>MDI.104</t>
  </si>
  <si>
    <t>MDI.108</t>
  </si>
  <si>
    <t>MDI.106</t>
  </si>
  <si>
    <t>MDI.107</t>
  </si>
  <si>
    <t>MDI.109</t>
  </si>
  <si>
    <t>MDI.110</t>
  </si>
  <si>
    <t>MDI.111</t>
  </si>
  <si>
    <t>MDI.112</t>
  </si>
  <si>
    <t>MDI.113</t>
  </si>
  <si>
    <t>MDI.114</t>
  </si>
  <si>
    <t>MDI.115</t>
  </si>
  <si>
    <t>MDI.116</t>
  </si>
  <si>
    <t>Przedmioty obieralne (semestr 5- 2ECTS, semestr 6- 2ECTS, semestr 7- 4ECTS )</t>
  </si>
  <si>
    <t>Podstawy CAD i modelowanie 3D</t>
  </si>
  <si>
    <t>Specjalność: Komputerowo wspomagane konstruowanie i wytwarzanie (CAD/CAM)</t>
  </si>
  <si>
    <t>Specjalność:  Projektowanie i technologie druku 3D</t>
  </si>
  <si>
    <t>MDI.68</t>
  </si>
  <si>
    <t>MDI.69</t>
  </si>
  <si>
    <t>MDI.70</t>
  </si>
  <si>
    <t>MDI.71</t>
  </si>
  <si>
    <t>MDI.105</t>
  </si>
  <si>
    <t>Grafika inżynierska (Geometria wykreślna)</t>
  </si>
  <si>
    <t>ZESTAWIENIE</t>
  </si>
  <si>
    <t>Pojazdy samochodowe</t>
  </si>
  <si>
    <t>Prototypowanie  3D</t>
  </si>
  <si>
    <t>Podstawy druku 3D</t>
  </si>
  <si>
    <t>Projektowanie generatywne i optymalizacja topologii</t>
  </si>
  <si>
    <t>Badania nieniszczące</t>
  </si>
  <si>
    <t>Komputerowe symulacje procesów technologicznych druku 3D</t>
  </si>
  <si>
    <t>Współrzędnościowa technika pomiarowa z podstawami specyfikacji wyrobów (GPS)</t>
  </si>
  <si>
    <t>Symulacja i sterowanie ruchem urządzeń druku 3D</t>
  </si>
  <si>
    <t xml:space="preserve"> Przedmioty specjalności: POJAZDY SAMOCHODOWE</t>
  </si>
  <si>
    <t>Specjalność: Pojazdy samochodowe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</si>
</sst>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  <numFmt numFmtId="176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b/>
      <strike/>
      <sz val="10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/>
    </xf>
    <xf numFmtId="0" fontId="9" fillId="33" borderId="2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10" fillId="0" borderId="50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24" xfId="0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/>
    </xf>
    <xf numFmtId="0" fontId="12" fillId="0" borderId="47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2" fillId="0" borderId="47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11" fillId="0" borderId="47" xfId="0" applyFont="1" applyBorder="1" applyAlignment="1">
      <alignment/>
    </xf>
    <xf numFmtId="0" fontId="19" fillId="0" borderId="47" xfId="0" applyFont="1" applyBorder="1" applyAlignment="1">
      <alignment/>
    </xf>
    <xf numFmtId="0" fontId="9" fillId="0" borderId="47" xfId="0" applyFont="1" applyFill="1" applyBorder="1" applyAlignment="1">
      <alignment/>
    </xf>
    <xf numFmtId="0" fontId="12" fillId="0" borderId="47" xfId="0" applyFont="1" applyFill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56" xfId="0" applyFont="1" applyBorder="1" applyAlignment="1">
      <alignment vertical="center" wrapText="1"/>
    </xf>
    <xf numFmtId="0" fontId="0" fillId="0" borderId="50" xfId="0" applyFont="1" applyBorder="1" applyAlignment="1">
      <alignment/>
    </xf>
    <xf numFmtId="0" fontId="23" fillId="0" borderId="24" xfId="0" applyFont="1" applyBorder="1" applyAlignment="1">
      <alignment horizontal="right" wrapText="1"/>
    </xf>
    <xf numFmtId="0" fontId="23" fillId="0" borderId="23" xfId="0" applyFont="1" applyBorder="1" applyAlignment="1">
      <alignment horizontal="right" wrapText="1"/>
    </xf>
    <xf numFmtId="0" fontId="0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23" xfId="0" applyFont="1" applyFill="1" applyBorder="1" applyAlignment="1">
      <alignment/>
    </xf>
    <xf numFmtId="0" fontId="9" fillId="35" borderId="4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9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6" fillId="0" borderId="0" xfId="0" applyFont="1" applyAlignment="1">
      <alignment/>
    </xf>
    <xf numFmtId="0" fontId="0" fillId="0" borderId="5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34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12" fillId="0" borderId="42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33" borderId="35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36" borderId="29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10" fillId="0" borderId="44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 wrapText="1"/>
    </xf>
    <xf numFmtId="0" fontId="10" fillId="0" borderId="46" xfId="0" applyFont="1" applyBorder="1" applyAlignment="1">
      <alignment horizont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2" fillId="0" borderId="68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0" fillId="0" borderId="6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2" fillId="0" borderId="39" xfId="0" applyFont="1" applyBorder="1" applyAlignment="1">
      <alignment horizontal="center" textRotation="9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9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70" xfId="0" applyFont="1" applyBorder="1" applyAlignment="1">
      <alignment horizontal="left"/>
    </xf>
    <xf numFmtId="0" fontId="10" fillId="0" borderId="68" xfId="0" applyFont="1" applyBorder="1" applyAlignment="1">
      <alignment horizontal="center" textRotation="90"/>
    </xf>
    <xf numFmtId="0" fontId="10" fillId="0" borderId="39" xfId="0" applyFont="1" applyBorder="1" applyAlignment="1">
      <alignment horizontal="center" textRotation="90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0" borderId="6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 vertical="center"/>
    </xf>
    <xf numFmtId="1" fontId="10" fillId="0" borderId="71" xfId="0" applyNumberFormat="1" applyFont="1" applyFill="1" applyBorder="1" applyAlignment="1">
      <alignment horizontal="center" vertical="center"/>
    </xf>
    <xf numFmtId="1" fontId="10" fillId="0" borderId="69" xfId="0" applyNumberFormat="1" applyFont="1" applyFill="1" applyBorder="1" applyAlignment="1">
      <alignment horizontal="center" vertical="center"/>
    </xf>
    <xf numFmtId="1" fontId="10" fillId="0" borderId="75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0" fillId="0" borderId="57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A11" sqref="A11:N20"/>
    </sheetView>
  </sheetViews>
  <sheetFormatPr defaultColWidth="9.00390625" defaultRowHeight="12.75"/>
  <cols>
    <col min="1" max="1" width="9.125" style="16" customWidth="1"/>
    <col min="2" max="2" width="5.875" style="16" customWidth="1"/>
    <col min="3" max="4" width="9.125" style="16" customWidth="1"/>
    <col min="5" max="5" width="11.00390625" style="16" customWidth="1"/>
    <col min="6" max="6" width="9.125" style="16" customWidth="1"/>
    <col min="7" max="7" width="7.25390625" style="16" customWidth="1"/>
    <col min="8" max="8" width="9.125" style="16" customWidth="1"/>
    <col min="9" max="9" width="5.25390625" style="16" customWidth="1"/>
    <col min="10" max="16384" width="9.125" style="16" customWidth="1"/>
  </cols>
  <sheetData>
    <row r="2" spans="1:11" ht="23.25">
      <c r="A2" s="271" t="s">
        <v>35</v>
      </c>
      <c r="B2" s="271"/>
      <c r="C2" s="272"/>
      <c r="D2" s="272"/>
      <c r="E2" s="272"/>
      <c r="F2" s="272"/>
      <c r="G2" s="272"/>
      <c r="H2" s="272"/>
      <c r="I2" s="272"/>
      <c r="J2" s="273"/>
      <c r="K2" s="273"/>
    </row>
    <row r="4" spans="1:11" ht="23.25">
      <c r="A4" s="271" t="s">
        <v>36</v>
      </c>
      <c r="B4" s="271"/>
      <c r="C4" s="271"/>
      <c r="D4" s="271"/>
      <c r="E4" s="271"/>
      <c r="F4" s="271"/>
      <c r="G4" s="271"/>
      <c r="H4" s="271"/>
      <c r="I4" s="271"/>
      <c r="J4" s="273"/>
      <c r="K4" s="273"/>
    </row>
    <row r="5" spans="1:11" ht="20.25">
      <c r="A5" s="274" t="s">
        <v>37</v>
      </c>
      <c r="B5" s="274"/>
      <c r="C5" s="274"/>
      <c r="D5" s="274"/>
      <c r="E5" s="274"/>
      <c r="F5" s="274"/>
      <c r="G5" s="274"/>
      <c r="H5" s="274"/>
      <c r="I5" s="274"/>
      <c r="J5" s="273"/>
      <c r="K5" s="273"/>
    </row>
    <row r="6" spans="2:9" ht="28.5" customHeight="1">
      <c r="B6" s="275" t="s">
        <v>85</v>
      </c>
      <c r="C6" s="275"/>
      <c r="D6" s="275"/>
      <c r="E6" s="275"/>
      <c r="F6" s="275"/>
      <c r="G6" s="275"/>
      <c r="H6" s="275"/>
      <c r="I6" s="275"/>
    </row>
    <row r="7" spans="2:9" ht="30.75" customHeight="1">
      <c r="B7" s="258" t="s">
        <v>86</v>
      </c>
      <c r="C7" s="258"/>
      <c r="D7" s="258"/>
      <c r="E7" s="258"/>
      <c r="F7" s="258"/>
      <c r="G7" s="258"/>
      <c r="H7" s="258"/>
      <c r="I7" s="258"/>
    </row>
    <row r="8" ht="20.25">
      <c r="C8" s="2"/>
    </row>
    <row r="9" spans="1:8" ht="20.25">
      <c r="A9" s="276" t="s">
        <v>38</v>
      </c>
      <c r="B9" s="276"/>
      <c r="C9" s="276"/>
      <c r="D9" s="276"/>
      <c r="E9" s="276"/>
      <c r="F9" s="276"/>
      <c r="G9" s="276"/>
      <c r="H9" s="276"/>
    </row>
    <row r="10" spans="3:4" ht="20.25">
      <c r="C10" s="2"/>
      <c r="D10" s="2"/>
    </row>
    <row r="11" spans="1:4" ht="20.25">
      <c r="A11" s="3" t="s">
        <v>39</v>
      </c>
      <c r="B11" s="3"/>
      <c r="D11" s="2"/>
    </row>
    <row r="12" spans="1:4" ht="10.5" customHeight="1">
      <c r="A12" s="3"/>
      <c r="B12" s="3"/>
      <c r="D12" s="2"/>
    </row>
    <row r="13" spans="1:2" s="213" customFormat="1" ht="20.25">
      <c r="A13" s="5" t="s">
        <v>82</v>
      </c>
      <c r="B13" s="7" t="s">
        <v>311</v>
      </c>
    </row>
    <row r="14" spans="1:2" s="213" customFormat="1" ht="30" customHeight="1">
      <c r="A14" s="5" t="s">
        <v>83</v>
      </c>
      <c r="B14" s="7" t="s">
        <v>77</v>
      </c>
    </row>
    <row r="15" s="213" customFormat="1" ht="18.75" customHeight="1">
      <c r="B15" s="7" t="s">
        <v>78</v>
      </c>
    </row>
    <row r="16" spans="1:3" ht="30.75" customHeight="1">
      <c r="A16" s="5" t="s">
        <v>277</v>
      </c>
      <c r="B16" s="7" t="s">
        <v>278</v>
      </c>
      <c r="C16" s="213"/>
    </row>
    <row r="18" spans="7:9" ht="13.5" thickBot="1">
      <c r="G18" s="214"/>
      <c r="I18" s="214"/>
    </row>
    <row r="19" spans="6:10" ht="15.75" thickBot="1">
      <c r="F19" s="277" t="s">
        <v>41</v>
      </c>
      <c r="G19" s="278"/>
      <c r="H19" s="278"/>
      <c r="I19" s="279"/>
      <c r="J19" s="82"/>
    </row>
    <row r="20" spans="6:9" ht="27.75" customHeight="1" thickBot="1">
      <c r="F20" s="280" t="s">
        <v>40</v>
      </c>
      <c r="G20" s="281"/>
      <c r="H20" s="280" t="s">
        <v>199</v>
      </c>
      <c r="I20" s="282"/>
    </row>
    <row r="21" spans="2:9" ht="15">
      <c r="B21" s="10" t="s">
        <v>42</v>
      </c>
      <c r="C21" s="261" t="s">
        <v>43</v>
      </c>
      <c r="D21" s="262"/>
      <c r="E21" s="263"/>
      <c r="F21" s="264">
        <v>315</v>
      </c>
      <c r="G21" s="265"/>
      <c r="H21" s="264">
        <v>19</v>
      </c>
      <c r="I21" s="266"/>
    </row>
    <row r="22" spans="2:9" ht="15">
      <c r="B22" s="11" t="s">
        <v>44</v>
      </c>
      <c r="C22" s="253" t="s">
        <v>197</v>
      </c>
      <c r="D22" s="259"/>
      <c r="E22" s="260"/>
      <c r="F22" s="251">
        <v>585</v>
      </c>
      <c r="G22" s="256"/>
      <c r="H22" s="251">
        <v>54</v>
      </c>
      <c r="I22" s="252"/>
    </row>
    <row r="23" spans="2:9" ht="15">
      <c r="B23" s="11" t="s">
        <v>45</v>
      </c>
      <c r="C23" s="253" t="s">
        <v>198</v>
      </c>
      <c r="D23" s="254"/>
      <c r="E23" s="255"/>
      <c r="F23" s="251">
        <v>1080</v>
      </c>
      <c r="G23" s="256"/>
      <c r="H23" s="251">
        <v>84</v>
      </c>
      <c r="I23" s="252"/>
    </row>
    <row r="24" spans="2:9" ht="15">
      <c r="B24" s="12" t="s">
        <v>46</v>
      </c>
      <c r="C24" s="253" t="s">
        <v>47</v>
      </c>
      <c r="D24" s="254"/>
      <c r="E24" s="255"/>
      <c r="F24" s="251">
        <v>450</v>
      </c>
      <c r="G24" s="256"/>
      <c r="H24" s="251">
        <v>38</v>
      </c>
      <c r="I24" s="252"/>
    </row>
    <row r="25" spans="2:9" ht="16.5" customHeight="1" thickBot="1">
      <c r="B25" s="13" t="s">
        <v>84</v>
      </c>
      <c r="C25" s="267" t="s">
        <v>88</v>
      </c>
      <c r="D25" s="268"/>
      <c r="E25" s="269"/>
      <c r="F25" s="249">
        <v>0</v>
      </c>
      <c r="G25" s="250"/>
      <c r="H25" s="249">
        <v>15</v>
      </c>
      <c r="I25" s="270"/>
    </row>
    <row r="26" spans="2:9" ht="15.75" thickBot="1">
      <c r="B26" s="6"/>
      <c r="C26" s="8"/>
      <c r="D26" s="9"/>
      <c r="E26" s="14" t="s">
        <v>20</v>
      </c>
      <c r="F26" s="247">
        <f>SUM(F21:G25)</f>
        <v>2430</v>
      </c>
      <c r="G26" s="248"/>
      <c r="H26" s="247">
        <f>SUM(H21:I25)</f>
        <v>210</v>
      </c>
      <c r="I26" s="248"/>
    </row>
    <row r="27" spans="2:9" ht="15">
      <c r="B27" s="1"/>
      <c r="C27" s="1"/>
      <c r="D27" s="1"/>
      <c r="E27" s="1"/>
      <c r="F27" s="1"/>
      <c r="G27" s="1"/>
      <c r="H27" s="1"/>
      <c r="I27" s="1"/>
    </row>
    <row r="29" spans="2:3" ht="15.75">
      <c r="B29" s="4" t="s">
        <v>48</v>
      </c>
      <c r="C29" s="215"/>
    </row>
    <row r="30" spans="2:3" ht="15.75">
      <c r="B30" s="215"/>
      <c r="C30" s="215"/>
    </row>
    <row r="31" spans="2:3" ht="15.75">
      <c r="B31" s="215" t="s">
        <v>3</v>
      </c>
      <c r="C31" s="215" t="s">
        <v>49</v>
      </c>
    </row>
    <row r="32" spans="2:3" ht="15.75">
      <c r="B32" s="215" t="s">
        <v>45</v>
      </c>
      <c r="C32" s="215" t="s">
        <v>50</v>
      </c>
    </row>
    <row r="33" spans="2:3" ht="15.75">
      <c r="B33" s="215" t="s">
        <v>5</v>
      </c>
      <c r="C33" s="215" t="s">
        <v>51</v>
      </c>
    </row>
    <row r="34" spans="2:3" ht="15.75">
      <c r="B34" s="215" t="s">
        <v>6</v>
      </c>
      <c r="C34" s="215" t="s">
        <v>52</v>
      </c>
    </row>
    <row r="35" spans="2:3" ht="8.25" customHeight="1">
      <c r="B35" s="215"/>
      <c r="C35" s="215"/>
    </row>
    <row r="36" spans="2:3" ht="15.75">
      <c r="B36" s="216"/>
      <c r="C36" s="215" t="s">
        <v>53</v>
      </c>
    </row>
    <row r="38" spans="3:8" ht="12.75">
      <c r="C38" s="257"/>
      <c r="D38" s="257"/>
      <c r="E38" s="257"/>
      <c r="F38" s="257"/>
      <c r="G38" s="257"/>
      <c r="H38" s="257"/>
    </row>
  </sheetData>
  <sheetProtection/>
  <mergeCells count="27">
    <mergeCell ref="A2:K2"/>
    <mergeCell ref="A4:K4"/>
    <mergeCell ref="A5:K5"/>
    <mergeCell ref="B6:I6"/>
    <mergeCell ref="F24:G24"/>
    <mergeCell ref="H24:I24"/>
    <mergeCell ref="A9:H9"/>
    <mergeCell ref="F19:I19"/>
    <mergeCell ref="F20:G20"/>
    <mergeCell ref="H20:I20"/>
    <mergeCell ref="C38:H38"/>
    <mergeCell ref="B7:I7"/>
    <mergeCell ref="C22:E22"/>
    <mergeCell ref="C21:E21"/>
    <mergeCell ref="F21:G21"/>
    <mergeCell ref="H21:I21"/>
    <mergeCell ref="C24:E24"/>
    <mergeCell ref="F22:G22"/>
    <mergeCell ref="C25:E25"/>
    <mergeCell ref="H25:I25"/>
    <mergeCell ref="F26:G26"/>
    <mergeCell ref="H26:I26"/>
    <mergeCell ref="F25:G25"/>
    <mergeCell ref="H22:I22"/>
    <mergeCell ref="C23:E23"/>
    <mergeCell ref="F23:G23"/>
    <mergeCell ref="H23:I23"/>
  </mergeCells>
  <printOptions/>
  <pageMargins left="0.58" right="0.31" top="1" bottom="1" header="0.5" footer="0.5"/>
  <pageSetup horizontalDpi="300" verticalDpi="3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7"/>
  <sheetViews>
    <sheetView tabSelected="1" zoomScaleSheetLayoutView="100" zoomScalePageLayoutView="0" workbookViewId="0" topLeftCell="A17">
      <selection activeCell="C24" sqref="B24:AN192"/>
    </sheetView>
  </sheetViews>
  <sheetFormatPr defaultColWidth="9.00390625" defaultRowHeight="12.75"/>
  <cols>
    <col min="1" max="1" width="13.25390625" style="15" customWidth="1"/>
    <col min="2" max="2" width="6.875" style="16" customWidth="1"/>
    <col min="3" max="3" width="52.75390625" style="16" customWidth="1"/>
    <col min="4" max="4" width="5.125" style="16" customWidth="1"/>
    <col min="5" max="5" width="6.125" style="16" customWidth="1"/>
    <col min="6" max="8" width="2.625" style="16" customWidth="1"/>
    <col min="9" max="9" width="3.125" style="16" customWidth="1"/>
    <col min="10" max="10" width="3.00390625" style="16" customWidth="1"/>
    <col min="11" max="11" width="2.375" style="16" customWidth="1"/>
    <col min="12" max="13" width="2.625" style="16" customWidth="1"/>
    <col min="14" max="14" width="3.125" style="16" customWidth="1"/>
    <col min="15" max="15" width="3.00390625" style="16" customWidth="1"/>
    <col min="16" max="18" width="2.625" style="16" customWidth="1"/>
    <col min="19" max="19" width="3.125" style="16" customWidth="1"/>
    <col min="20" max="20" width="2.875" style="16" customWidth="1"/>
    <col min="21" max="23" width="2.625" style="16" customWidth="1"/>
    <col min="24" max="25" width="2.875" style="16" customWidth="1"/>
    <col min="26" max="26" width="2.625" style="16" customWidth="1"/>
    <col min="27" max="27" width="3.00390625" style="16" customWidth="1"/>
    <col min="28" max="28" width="2.25390625" style="16" customWidth="1"/>
    <col min="29" max="29" width="3.125" style="16" customWidth="1"/>
    <col min="30" max="30" width="2.875" style="16" customWidth="1"/>
    <col min="31" max="31" width="2.625" style="16" customWidth="1"/>
    <col min="32" max="32" width="3.00390625" style="16" customWidth="1"/>
    <col min="33" max="33" width="2.625" style="16" customWidth="1"/>
    <col min="34" max="34" width="3.00390625" style="16" customWidth="1"/>
    <col min="35" max="38" width="2.625" style="16" customWidth="1"/>
    <col min="39" max="39" width="3.125" style="16" customWidth="1"/>
    <col min="40" max="40" width="3.25390625" style="16" bestFit="1" customWidth="1"/>
    <col min="41" max="41" width="48.625" style="16" customWidth="1"/>
    <col min="42" max="43" width="2.375" style="16" customWidth="1"/>
    <col min="44" max="44" width="9.25390625" style="16" customWidth="1"/>
    <col min="45" max="45" width="4.875" style="16" customWidth="1"/>
    <col min="46" max="46" width="6.00390625" style="16" customWidth="1"/>
    <col min="47" max="16384" width="9.125" style="16" customWidth="1"/>
  </cols>
  <sheetData>
    <row r="1" spans="2:40" ht="18">
      <c r="B1" s="283" t="s">
        <v>90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ht="13.5" thickBot="1"/>
    <row r="3" spans="1:40" ht="14.25" thickBot="1" thickTop="1">
      <c r="A3" s="284" t="s">
        <v>181</v>
      </c>
      <c r="B3" s="285" t="s">
        <v>182</v>
      </c>
      <c r="C3" s="17"/>
      <c r="D3" s="288" t="s">
        <v>18</v>
      </c>
      <c r="E3" s="291" t="s">
        <v>17</v>
      </c>
      <c r="F3" s="294" t="s">
        <v>0</v>
      </c>
      <c r="G3" s="295"/>
      <c r="H3" s="295"/>
      <c r="I3" s="295"/>
      <c r="J3" s="295"/>
      <c r="K3" s="295"/>
      <c r="L3" s="295"/>
      <c r="M3" s="295"/>
      <c r="N3" s="295"/>
      <c r="O3" s="296"/>
      <c r="P3" s="294" t="s">
        <v>8</v>
      </c>
      <c r="Q3" s="295"/>
      <c r="R3" s="295"/>
      <c r="S3" s="295"/>
      <c r="T3" s="295"/>
      <c r="U3" s="295"/>
      <c r="V3" s="295"/>
      <c r="W3" s="295"/>
      <c r="X3" s="295"/>
      <c r="Y3" s="296"/>
      <c r="Z3" s="294" t="s">
        <v>9</v>
      </c>
      <c r="AA3" s="297"/>
      <c r="AB3" s="297"/>
      <c r="AC3" s="297"/>
      <c r="AD3" s="297"/>
      <c r="AE3" s="297"/>
      <c r="AF3" s="297"/>
      <c r="AG3" s="297"/>
      <c r="AH3" s="297"/>
      <c r="AI3" s="298"/>
      <c r="AJ3" s="294" t="s">
        <v>10</v>
      </c>
      <c r="AK3" s="297"/>
      <c r="AL3" s="297"/>
      <c r="AM3" s="297"/>
      <c r="AN3" s="298"/>
    </row>
    <row r="4" spans="1:40" ht="12.75">
      <c r="A4" s="284"/>
      <c r="B4" s="286"/>
      <c r="C4" s="18" t="s">
        <v>16</v>
      </c>
      <c r="D4" s="289"/>
      <c r="E4" s="292"/>
      <c r="F4" s="299" t="s">
        <v>1</v>
      </c>
      <c r="G4" s="300"/>
      <c r="H4" s="300"/>
      <c r="I4" s="301"/>
      <c r="J4" s="302" t="s">
        <v>7</v>
      </c>
      <c r="K4" s="299" t="s">
        <v>2</v>
      </c>
      <c r="L4" s="304"/>
      <c r="M4" s="304"/>
      <c r="N4" s="305"/>
      <c r="O4" s="302" t="s">
        <v>7</v>
      </c>
      <c r="P4" s="299" t="s">
        <v>11</v>
      </c>
      <c r="Q4" s="300"/>
      <c r="R4" s="300"/>
      <c r="S4" s="301"/>
      <c r="T4" s="302" t="s">
        <v>7</v>
      </c>
      <c r="U4" s="299" t="s">
        <v>12</v>
      </c>
      <c r="V4" s="304"/>
      <c r="W4" s="304"/>
      <c r="X4" s="305"/>
      <c r="Y4" s="302" t="s">
        <v>7</v>
      </c>
      <c r="Z4" s="299" t="s">
        <v>13</v>
      </c>
      <c r="AA4" s="300"/>
      <c r="AB4" s="300"/>
      <c r="AC4" s="301"/>
      <c r="AD4" s="302" t="s">
        <v>7</v>
      </c>
      <c r="AE4" s="299" t="s">
        <v>14</v>
      </c>
      <c r="AF4" s="300"/>
      <c r="AG4" s="300"/>
      <c r="AH4" s="301"/>
      <c r="AI4" s="302" t="s">
        <v>7</v>
      </c>
      <c r="AJ4" s="299" t="s">
        <v>15</v>
      </c>
      <c r="AK4" s="300"/>
      <c r="AL4" s="300"/>
      <c r="AM4" s="301"/>
      <c r="AN4" s="302" t="s">
        <v>7</v>
      </c>
    </row>
    <row r="5" spans="1:40" ht="13.5" thickBot="1">
      <c r="A5" s="284"/>
      <c r="B5" s="287"/>
      <c r="C5" s="19"/>
      <c r="D5" s="290"/>
      <c r="E5" s="293"/>
      <c r="F5" s="20" t="s">
        <v>3</v>
      </c>
      <c r="G5" s="21" t="s">
        <v>4</v>
      </c>
      <c r="H5" s="21" t="s">
        <v>5</v>
      </c>
      <c r="I5" s="21" t="s">
        <v>6</v>
      </c>
      <c r="J5" s="303"/>
      <c r="K5" s="20" t="s">
        <v>3</v>
      </c>
      <c r="L5" s="21" t="s">
        <v>4</v>
      </c>
      <c r="M5" s="21" t="s">
        <v>5</v>
      </c>
      <c r="N5" s="21" t="s">
        <v>6</v>
      </c>
      <c r="O5" s="303"/>
      <c r="P5" s="20" t="s">
        <v>3</v>
      </c>
      <c r="Q5" s="21" t="s">
        <v>4</v>
      </c>
      <c r="R5" s="21" t="s">
        <v>5</v>
      </c>
      <c r="S5" s="21" t="s">
        <v>6</v>
      </c>
      <c r="T5" s="303"/>
      <c r="U5" s="20" t="s">
        <v>3</v>
      </c>
      <c r="V5" s="21" t="s">
        <v>4</v>
      </c>
      <c r="W5" s="21" t="s">
        <v>5</v>
      </c>
      <c r="X5" s="21" t="s">
        <v>6</v>
      </c>
      <c r="Y5" s="303"/>
      <c r="Z5" s="22" t="s">
        <v>3</v>
      </c>
      <c r="AA5" s="23" t="s">
        <v>4</v>
      </c>
      <c r="AB5" s="23" t="s">
        <v>5</v>
      </c>
      <c r="AC5" s="23" t="s">
        <v>6</v>
      </c>
      <c r="AD5" s="306"/>
      <c r="AE5" s="22" t="s">
        <v>3</v>
      </c>
      <c r="AF5" s="23" t="s">
        <v>4</v>
      </c>
      <c r="AG5" s="23" t="s">
        <v>5</v>
      </c>
      <c r="AH5" s="23" t="s">
        <v>6</v>
      </c>
      <c r="AI5" s="306"/>
      <c r="AJ5" s="22" t="s">
        <v>3</v>
      </c>
      <c r="AK5" s="23" t="s">
        <v>4</v>
      </c>
      <c r="AL5" s="23" t="s">
        <v>5</v>
      </c>
      <c r="AM5" s="23" t="s">
        <v>6</v>
      </c>
      <c r="AN5" s="306"/>
    </row>
    <row r="6" spans="2:35" ht="20.25" customHeight="1" thickBot="1" thickTop="1">
      <c r="B6" s="307" t="s">
        <v>80</v>
      </c>
      <c r="C6" s="307"/>
      <c r="J6" s="24"/>
      <c r="O6" s="24"/>
      <c r="T6" s="24"/>
      <c r="Y6" s="24"/>
      <c r="AD6" s="24"/>
      <c r="AI6" s="24"/>
    </row>
    <row r="7" spans="1:40" ht="15" customHeight="1">
      <c r="A7" s="25" t="s">
        <v>184</v>
      </c>
      <c r="B7" s="26" t="s">
        <v>92</v>
      </c>
      <c r="C7" s="27" t="s">
        <v>54</v>
      </c>
      <c r="D7" s="25"/>
      <c r="E7" s="28">
        <f>15*SUM(F7:I7,K7:N7,P7:S7,U7:X7,Z7:AC7,AE7:AH7,AJ7:AM7)</f>
        <v>30</v>
      </c>
      <c r="F7" s="29"/>
      <c r="G7" s="30"/>
      <c r="H7" s="30">
        <v>2</v>
      </c>
      <c r="I7" s="30"/>
      <c r="J7" s="31">
        <v>3</v>
      </c>
      <c r="K7" s="29"/>
      <c r="L7" s="30"/>
      <c r="M7" s="30"/>
      <c r="N7" s="30"/>
      <c r="O7" s="31"/>
      <c r="P7" s="29"/>
      <c r="Q7" s="30"/>
      <c r="R7" s="30"/>
      <c r="S7" s="30"/>
      <c r="T7" s="31"/>
      <c r="U7" s="29"/>
      <c r="V7" s="30"/>
      <c r="W7" s="30"/>
      <c r="X7" s="30"/>
      <c r="Y7" s="31"/>
      <c r="Z7" s="29"/>
      <c r="AA7" s="30"/>
      <c r="AB7" s="30"/>
      <c r="AC7" s="30"/>
      <c r="AD7" s="31"/>
      <c r="AE7" s="29"/>
      <c r="AF7" s="30"/>
      <c r="AG7" s="30"/>
      <c r="AH7" s="30"/>
      <c r="AI7" s="32"/>
      <c r="AJ7" s="29"/>
      <c r="AK7" s="30"/>
      <c r="AL7" s="30"/>
      <c r="AM7" s="30"/>
      <c r="AN7" s="31"/>
    </row>
    <row r="8" spans="1:40" ht="15.75" customHeight="1">
      <c r="A8" s="25" t="s">
        <v>186</v>
      </c>
      <c r="B8" s="26" t="s">
        <v>97</v>
      </c>
      <c r="C8" s="27" t="s">
        <v>87</v>
      </c>
      <c r="D8" s="195"/>
      <c r="E8" s="28">
        <f aca="true" t="shared" si="0" ref="E8:E19">15*SUM(F8:I8,K8:N8,P8:S8,U8:X8,Z8:AC8,AE8:AH8,AJ8:AM8)</f>
        <v>15</v>
      </c>
      <c r="F8" s="33"/>
      <c r="G8" s="34"/>
      <c r="H8" s="34"/>
      <c r="I8" s="34"/>
      <c r="J8" s="35"/>
      <c r="K8" s="33"/>
      <c r="L8" s="34"/>
      <c r="M8" s="34"/>
      <c r="N8" s="34"/>
      <c r="O8" s="35"/>
      <c r="P8" s="33">
        <v>1</v>
      </c>
      <c r="Q8" s="34"/>
      <c r="R8" s="34"/>
      <c r="S8" s="34"/>
      <c r="T8" s="35">
        <v>1</v>
      </c>
      <c r="U8" s="33"/>
      <c r="V8" s="34"/>
      <c r="W8" s="34"/>
      <c r="X8" s="34"/>
      <c r="Y8" s="35"/>
      <c r="Z8" s="33"/>
      <c r="AA8" s="34"/>
      <c r="AB8" s="34"/>
      <c r="AC8" s="34"/>
      <c r="AD8" s="35"/>
      <c r="AE8" s="33"/>
      <c r="AF8" s="34"/>
      <c r="AG8" s="34"/>
      <c r="AH8" s="34"/>
      <c r="AI8" s="36"/>
      <c r="AJ8" s="33"/>
      <c r="AK8" s="34"/>
      <c r="AL8" s="34"/>
      <c r="AM8" s="34"/>
      <c r="AN8" s="35"/>
    </row>
    <row r="9" spans="1:40" ht="15" customHeight="1">
      <c r="A9" s="25" t="s">
        <v>187</v>
      </c>
      <c r="B9" s="26" t="s">
        <v>98</v>
      </c>
      <c r="C9" s="27" t="s">
        <v>68</v>
      </c>
      <c r="D9" s="195"/>
      <c r="E9" s="28">
        <f t="shared" si="0"/>
        <v>15</v>
      </c>
      <c r="F9" s="33"/>
      <c r="G9" s="34"/>
      <c r="H9" s="34"/>
      <c r="I9" s="34"/>
      <c r="J9" s="35"/>
      <c r="K9" s="33"/>
      <c r="L9" s="34"/>
      <c r="M9" s="34"/>
      <c r="N9" s="34"/>
      <c r="O9" s="35"/>
      <c r="P9" s="33">
        <v>1</v>
      </c>
      <c r="Q9" s="34"/>
      <c r="R9" s="34"/>
      <c r="S9" s="34"/>
      <c r="T9" s="35">
        <v>1</v>
      </c>
      <c r="U9" s="33"/>
      <c r="V9" s="34"/>
      <c r="W9" s="34"/>
      <c r="X9" s="34"/>
      <c r="Y9" s="35"/>
      <c r="Z9" s="33"/>
      <c r="AA9" s="34"/>
      <c r="AB9" s="34"/>
      <c r="AC9" s="34"/>
      <c r="AD9" s="35"/>
      <c r="AE9" s="33"/>
      <c r="AF9" s="34"/>
      <c r="AG9" s="34"/>
      <c r="AH9" s="34"/>
      <c r="AI9" s="36"/>
      <c r="AJ9" s="33"/>
      <c r="AK9" s="34"/>
      <c r="AL9" s="34"/>
      <c r="AM9" s="34"/>
      <c r="AN9" s="35"/>
    </row>
    <row r="10" spans="1:40" ht="15" customHeight="1">
      <c r="A10" s="25" t="s">
        <v>184</v>
      </c>
      <c r="B10" s="26" t="s">
        <v>99</v>
      </c>
      <c r="C10" s="37" t="s">
        <v>79</v>
      </c>
      <c r="D10" s="195"/>
      <c r="E10" s="28">
        <f t="shared" si="0"/>
        <v>30</v>
      </c>
      <c r="F10" s="33">
        <v>2</v>
      </c>
      <c r="G10" s="34"/>
      <c r="H10" s="34"/>
      <c r="I10" s="34"/>
      <c r="J10" s="38">
        <v>3</v>
      </c>
      <c r="K10" s="33"/>
      <c r="L10" s="34"/>
      <c r="M10" s="34"/>
      <c r="N10" s="34"/>
      <c r="O10" s="35"/>
      <c r="P10" s="33"/>
      <c r="Q10" s="34"/>
      <c r="R10" s="34"/>
      <c r="S10" s="34"/>
      <c r="T10" s="35"/>
      <c r="U10" s="33"/>
      <c r="V10" s="34"/>
      <c r="W10" s="34"/>
      <c r="X10" s="34"/>
      <c r="Y10" s="35"/>
      <c r="Z10" s="33"/>
      <c r="AA10" s="34"/>
      <c r="AB10" s="34"/>
      <c r="AC10" s="34"/>
      <c r="AD10" s="35"/>
      <c r="AE10" s="33"/>
      <c r="AF10" s="34"/>
      <c r="AG10" s="34"/>
      <c r="AH10" s="34"/>
      <c r="AI10" s="36"/>
      <c r="AJ10" s="33"/>
      <c r="AK10" s="34"/>
      <c r="AL10" s="34"/>
      <c r="AM10" s="34"/>
      <c r="AN10" s="35"/>
    </row>
    <row r="11" spans="1:40" ht="15" customHeight="1">
      <c r="A11" s="25" t="s">
        <v>185</v>
      </c>
      <c r="B11" s="26" t="s">
        <v>100</v>
      </c>
      <c r="C11" s="37" t="s">
        <v>56</v>
      </c>
      <c r="D11" s="195"/>
      <c r="E11" s="28">
        <f t="shared" si="0"/>
        <v>15</v>
      </c>
      <c r="F11" s="39">
        <v>1</v>
      </c>
      <c r="G11" s="40"/>
      <c r="H11" s="40"/>
      <c r="I11" s="40"/>
      <c r="J11" s="41">
        <v>2</v>
      </c>
      <c r="K11" s="33"/>
      <c r="L11" s="34"/>
      <c r="M11" s="34"/>
      <c r="N11" s="34"/>
      <c r="O11" s="35"/>
      <c r="P11" s="33"/>
      <c r="Q11" s="34"/>
      <c r="R11" s="34"/>
      <c r="S11" s="34"/>
      <c r="T11" s="35"/>
      <c r="U11" s="33"/>
      <c r="V11" s="34"/>
      <c r="W11" s="34"/>
      <c r="X11" s="34"/>
      <c r="Y11" s="35"/>
      <c r="Z11" s="33"/>
      <c r="AA11" s="34"/>
      <c r="AB11" s="34"/>
      <c r="AC11" s="34"/>
      <c r="AD11" s="35"/>
      <c r="AE11" s="39"/>
      <c r="AF11" s="40"/>
      <c r="AG11" s="40"/>
      <c r="AH11" s="40"/>
      <c r="AI11" s="41"/>
      <c r="AJ11" s="39"/>
      <c r="AK11" s="40"/>
      <c r="AL11" s="40"/>
      <c r="AM11" s="40"/>
      <c r="AN11" s="41"/>
    </row>
    <row r="12" spans="1:40" ht="15" customHeight="1">
      <c r="A12" s="25" t="s">
        <v>185</v>
      </c>
      <c r="B12" s="26" t="s">
        <v>101</v>
      </c>
      <c r="C12" s="37" t="s">
        <v>62</v>
      </c>
      <c r="D12" s="25"/>
      <c r="E12" s="28">
        <f t="shared" si="0"/>
        <v>15</v>
      </c>
      <c r="F12" s="33">
        <v>1</v>
      </c>
      <c r="G12" s="34"/>
      <c r="H12" s="34"/>
      <c r="I12" s="34"/>
      <c r="J12" s="35">
        <v>2</v>
      </c>
      <c r="K12" s="33"/>
      <c r="L12" s="34"/>
      <c r="M12" s="34"/>
      <c r="N12" s="34"/>
      <c r="O12" s="35"/>
      <c r="P12" s="33"/>
      <c r="Q12" s="34"/>
      <c r="R12" s="34"/>
      <c r="S12" s="34"/>
      <c r="T12" s="35"/>
      <c r="U12" s="33"/>
      <c r="V12" s="34"/>
      <c r="W12" s="34"/>
      <c r="X12" s="34"/>
      <c r="Y12" s="35"/>
      <c r="Z12" s="33"/>
      <c r="AA12" s="34"/>
      <c r="AB12" s="34"/>
      <c r="AC12" s="34"/>
      <c r="AD12" s="35"/>
      <c r="AE12" s="33"/>
      <c r="AF12" s="34"/>
      <c r="AG12" s="34"/>
      <c r="AH12" s="34"/>
      <c r="AI12" s="36"/>
      <c r="AJ12" s="33"/>
      <c r="AK12" s="34"/>
      <c r="AL12" s="34"/>
      <c r="AM12" s="34"/>
      <c r="AN12" s="35"/>
    </row>
    <row r="13" spans="1:40" ht="15" customHeight="1">
      <c r="A13" s="25" t="s">
        <v>184</v>
      </c>
      <c r="B13" s="26" t="s">
        <v>102</v>
      </c>
      <c r="C13" s="27" t="s">
        <v>63</v>
      </c>
      <c r="D13" s="25"/>
      <c r="E13" s="28">
        <f t="shared" si="0"/>
        <v>15</v>
      </c>
      <c r="F13" s="33"/>
      <c r="G13" s="34"/>
      <c r="H13" s="34"/>
      <c r="I13" s="34"/>
      <c r="J13" s="35"/>
      <c r="K13" s="33"/>
      <c r="L13" s="34"/>
      <c r="M13" s="34"/>
      <c r="N13" s="34"/>
      <c r="O13" s="35"/>
      <c r="P13" s="33"/>
      <c r="Q13" s="34"/>
      <c r="R13" s="34"/>
      <c r="S13" s="34"/>
      <c r="T13" s="35"/>
      <c r="U13" s="33"/>
      <c r="V13" s="34"/>
      <c r="W13" s="34"/>
      <c r="X13" s="34"/>
      <c r="Y13" s="35"/>
      <c r="Z13" s="33"/>
      <c r="AA13" s="34"/>
      <c r="AB13" s="34"/>
      <c r="AC13" s="34"/>
      <c r="AD13" s="35"/>
      <c r="AE13" s="33"/>
      <c r="AF13" s="34"/>
      <c r="AG13" s="34"/>
      <c r="AH13" s="34"/>
      <c r="AI13" s="36"/>
      <c r="AJ13" s="33">
        <v>1</v>
      </c>
      <c r="AK13" s="34"/>
      <c r="AL13" s="34"/>
      <c r="AM13" s="34"/>
      <c r="AN13" s="35">
        <v>1</v>
      </c>
    </row>
    <row r="14" spans="1:40" ht="15" customHeight="1">
      <c r="A14" s="25" t="s">
        <v>183</v>
      </c>
      <c r="B14" s="26" t="s">
        <v>103</v>
      </c>
      <c r="C14" s="37" t="s">
        <v>94</v>
      </c>
      <c r="D14" s="25">
        <v>120</v>
      </c>
      <c r="E14" s="28">
        <f t="shared" si="0"/>
        <v>30</v>
      </c>
      <c r="F14" s="33"/>
      <c r="G14" s="34"/>
      <c r="H14" s="34"/>
      <c r="I14" s="34"/>
      <c r="J14" s="35"/>
      <c r="K14" s="33"/>
      <c r="L14" s="34"/>
      <c r="M14" s="34"/>
      <c r="N14" s="34"/>
      <c r="O14" s="35"/>
      <c r="P14" s="33"/>
      <c r="Q14" s="34">
        <v>2</v>
      </c>
      <c r="R14" s="34"/>
      <c r="S14" s="34"/>
      <c r="T14" s="35">
        <v>1</v>
      </c>
      <c r="U14" s="33"/>
      <c r="V14" s="34"/>
      <c r="W14" s="34"/>
      <c r="X14" s="34"/>
      <c r="Y14" s="35"/>
      <c r="Z14" s="33"/>
      <c r="AA14" s="34"/>
      <c r="AB14" s="34"/>
      <c r="AC14" s="34"/>
      <c r="AD14" s="35"/>
      <c r="AE14" s="33"/>
      <c r="AF14" s="34"/>
      <c r="AG14" s="34"/>
      <c r="AH14" s="34"/>
      <c r="AI14" s="36"/>
      <c r="AJ14" s="33"/>
      <c r="AK14" s="34"/>
      <c r="AL14" s="34"/>
      <c r="AM14" s="34"/>
      <c r="AN14" s="35"/>
    </row>
    <row r="15" spans="1:40" ht="15" customHeight="1">
      <c r="A15" s="25" t="s">
        <v>183</v>
      </c>
      <c r="B15" s="26" t="s">
        <v>104</v>
      </c>
      <c r="C15" s="37" t="s">
        <v>95</v>
      </c>
      <c r="D15" s="25"/>
      <c r="E15" s="28">
        <f t="shared" si="0"/>
        <v>30</v>
      </c>
      <c r="F15" s="33"/>
      <c r="G15" s="34"/>
      <c r="H15" s="34"/>
      <c r="I15" s="34"/>
      <c r="J15" s="35"/>
      <c r="K15" s="33"/>
      <c r="L15" s="34"/>
      <c r="M15" s="34"/>
      <c r="N15" s="34"/>
      <c r="O15" s="35"/>
      <c r="P15" s="33"/>
      <c r="Q15" s="34"/>
      <c r="R15" s="34"/>
      <c r="S15" s="34"/>
      <c r="T15" s="35"/>
      <c r="U15" s="33"/>
      <c r="V15" s="34">
        <v>2</v>
      </c>
      <c r="W15" s="34"/>
      <c r="X15" s="34"/>
      <c r="Y15" s="35">
        <v>1</v>
      </c>
      <c r="Z15" s="33"/>
      <c r="AA15" s="34"/>
      <c r="AB15" s="34"/>
      <c r="AC15" s="34"/>
      <c r="AD15" s="35"/>
      <c r="AE15" s="33"/>
      <c r="AF15" s="34"/>
      <c r="AG15" s="34"/>
      <c r="AH15" s="34"/>
      <c r="AI15" s="36"/>
      <c r="AJ15" s="33"/>
      <c r="AK15" s="34"/>
      <c r="AL15" s="34"/>
      <c r="AM15" s="34"/>
      <c r="AN15" s="35"/>
    </row>
    <row r="16" spans="1:40" ht="15" customHeight="1">
      <c r="A16" s="25" t="s">
        <v>183</v>
      </c>
      <c r="B16" s="26" t="s">
        <v>105</v>
      </c>
      <c r="C16" s="37" t="s">
        <v>96</v>
      </c>
      <c r="D16" s="25"/>
      <c r="E16" s="28">
        <f t="shared" si="0"/>
        <v>30</v>
      </c>
      <c r="F16" s="33"/>
      <c r="G16" s="34"/>
      <c r="H16" s="34"/>
      <c r="I16" s="34"/>
      <c r="J16" s="35"/>
      <c r="K16" s="33"/>
      <c r="L16" s="34"/>
      <c r="M16" s="34"/>
      <c r="N16" s="34"/>
      <c r="O16" s="35"/>
      <c r="P16" s="33"/>
      <c r="Q16" s="34"/>
      <c r="R16" s="34"/>
      <c r="S16" s="34"/>
      <c r="T16" s="35"/>
      <c r="U16" s="33"/>
      <c r="V16" s="34"/>
      <c r="W16" s="34"/>
      <c r="X16" s="34"/>
      <c r="Y16" s="35"/>
      <c r="Z16" s="33"/>
      <c r="AA16" s="34">
        <v>2</v>
      </c>
      <c r="AB16" s="34"/>
      <c r="AC16" s="34"/>
      <c r="AD16" s="38">
        <v>2</v>
      </c>
      <c r="AE16" s="33"/>
      <c r="AF16" s="34"/>
      <c r="AG16" s="34"/>
      <c r="AH16" s="34"/>
      <c r="AI16" s="36"/>
      <c r="AJ16" s="33"/>
      <c r="AK16" s="34"/>
      <c r="AL16" s="34"/>
      <c r="AM16" s="34"/>
      <c r="AN16" s="35"/>
    </row>
    <row r="17" spans="1:40" ht="15" customHeight="1">
      <c r="A17" s="25" t="s">
        <v>183</v>
      </c>
      <c r="B17" s="26" t="s">
        <v>106</v>
      </c>
      <c r="C17" s="37" t="s">
        <v>93</v>
      </c>
      <c r="E17" s="28">
        <f t="shared" si="0"/>
        <v>30</v>
      </c>
      <c r="F17" s="33"/>
      <c r="G17" s="34"/>
      <c r="H17" s="34"/>
      <c r="I17" s="34"/>
      <c r="J17" s="35"/>
      <c r="K17" s="33"/>
      <c r="L17" s="34"/>
      <c r="M17" s="34"/>
      <c r="N17" s="34"/>
      <c r="O17" s="35"/>
      <c r="P17" s="33"/>
      <c r="Q17" s="34"/>
      <c r="R17" s="34"/>
      <c r="S17" s="34"/>
      <c r="T17" s="35"/>
      <c r="U17" s="33"/>
      <c r="V17" s="34"/>
      <c r="W17" s="34"/>
      <c r="X17" s="34"/>
      <c r="Y17" s="35"/>
      <c r="Z17" s="33"/>
      <c r="AA17" s="34"/>
      <c r="AB17" s="34"/>
      <c r="AC17" s="34"/>
      <c r="AD17" s="35"/>
      <c r="AE17" s="42"/>
      <c r="AF17" s="43">
        <v>2</v>
      </c>
      <c r="AG17" s="34"/>
      <c r="AH17" s="34"/>
      <c r="AI17" s="36">
        <v>2</v>
      </c>
      <c r="AJ17" s="33"/>
      <c r="AK17" s="34"/>
      <c r="AL17" s="34"/>
      <c r="AM17" s="34"/>
      <c r="AN17" s="35"/>
    </row>
    <row r="18" spans="1:40" ht="15" customHeight="1">
      <c r="A18" s="25" t="s">
        <v>190</v>
      </c>
      <c r="B18" s="26" t="s">
        <v>222</v>
      </c>
      <c r="C18" s="27" t="s">
        <v>19</v>
      </c>
      <c r="D18" s="25"/>
      <c r="E18" s="28">
        <f>15*SUM(F18:I18,K18:N18,P18:S18,U18:X18,Z18:AC18,AE18:AH18,AJ18:AM18)</f>
        <v>30</v>
      </c>
      <c r="F18" s="33"/>
      <c r="G18" s="34">
        <v>2</v>
      </c>
      <c r="H18" s="34"/>
      <c r="I18" s="34"/>
      <c r="J18" s="35">
        <v>0</v>
      </c>
      <c r="K18" s="33"/>
      <c r="L18" s="34"/>
      <c r="M18" s="34"/>
      <c r="N18" s="34"/>
      <c r="O18" s="35"/>
      <c r="P18" s="33"/>
      <c r="Q18" s="44"/>
      <c r="R18" s="44"/>
      <c r="S18" s="44"/>
      <c r="T18" s="45"/>
      <c r="U18" s="46"/>
      <c r="V18" s="44"/>
      <c r="W18" s="44"/>
      <c r="X18" s="44"/>
      <c r="Y18" s="45"/>
      <c r="Z18" s="46"/>
      <c r="AA18" s="44"/>
      <c r="AB18" s="44"/>
      <c r="AC18" s="44"/>
      <c r="AD18" s="45"/>
      <c r="AE18" s="47"/>
      <c r="AF18" s="44"/>
      <c r="AG18" s="44"/>
      <c r="AH18" s="44"/>
      <c r="AI18" s="48"/>
      <c r="AJ18" s="46"/>
      <c r="AK18" s="44"/>
      <c r="AL18" s="44"/>
      <c r="AM18" s="44"/>
      <c r="AN18" s="45"/>
    </row>
    <row r="19" spans="1:40" ht="15" customHeight="1" thickBot="1">
      <c r="A19" s="25" t="s">
        <v>190</v>
      </c>
      <c r="B19" s="26" t="s">
        <v>223</v>
      </c>
      <c r="C19" s="27" t="s">
        <v>19</v>
      </c>
      <c r="D19" s="25"/>
      <c r="E19" s="28">
        <f t="shared" si="0"/>
        <v>30</v>
      </c>
      <c r="F19" s="49"/>
      <c r="G19" s="50"/>
      <c r="H19" s="50"/>
      <c r="I19" s="50"/>
      <c r="J19" s="51"/>
      <c r="K19" s="49"/>
      <c r="L19" s="50">
        <v>2</v>
      </c>
      <c r="M19" s="50"/>
      <c r="N19" s="50"/>
      <c r="O19" s="51">
        <v>0</v>
      </c>
      <c r="P19" s="49"/>
      <c r="Q19" s="52"/>
      <c r="R19" s="52"/>
      <c r="S19" s="52"/>
      <c r="T19" s="53"/>
      <c r="U19" s="54"/>
      <c r="V19" s="52"/>
      <c r="W19" s="52"/>
      <c r="X19" s="52"/>
      <c r="Y19" s="53"/>
      <c r="Z19" s="54"/>
      <c r="AA19" s="52"/>
      <c r="AB19" s="52"/>
      <c r="AC19" s="52"/>
      <c r="AD19" s="53"/>
      <c r="AE19" s="54"/>
      <c r="AF19" s="52"/>
      <c r="AG19" s="52"/>
      <c r="AH19" s="52"/>
      <c r="AI19" s="55"/>
      <c r="AJ19" s="54"/>
      <c r="AK19" s="52"/>
      <c r="AL19" s="52"/>
      <c r="AM19" s="52"/>
      <c r="AN19" s="53"/>
    </row>
    <row r="20" spans="3:40" ht="12.75">
      <c r="C20" s="56" t="s">
        <v>200</v>
      </c>
      <c r="D20" s="57">
        <f>J20+O20+T20+Y20+AD20+AI20+AN20</f>
        <v>19</v>
      </c>
      <c r="E20" s="25">
        <f>SUM(E7:E19)</f>
        <v>315</v>
      </c>
      <c r="J20" s="200">
        <f>SUM(J7:J19)</f>
        <v>10</v>
      </c>
      <c r="K20" s="59"/>
      <c r="L20" s="59"/>
      <c r="M20" s="59"/>
      <c r="N20" s="59"/>
      <c r="O20" s="58">
        <f>SUM(O7:O19)</f>
        <v>0</v>
      </c>
      <c r="P20" s="59"/>
      <c r="Q20" s="59"/>
      <c r="R20" s="59"/>
      <c r="S20" s="59"/>
      <c r="T20" s="58">
        <f>SUM(T7:T19)</f>
        <v>3</v>
      </c>
      <c r="U20" s="59"/>
      <c r="V20" s="59"/>
      <c r="W20" s="59"/>
      <c r="X20" s="59"/>
      <c r="Y20" s="58">
        <f>SUM(Y7:Y19)</f>
        <v>1</v>
      </c>
      <c r="Z20" s="59"/>
      <c r="AA20" s="59"/>
      <c r="AB20" s="59"/>
      <c r="AC20" s="59"/>
      <c r="AD20" s="58">
        <f>SUM(AD7:AD19)</f>
        <v>2</v>
      </c>
      <c r="AE20" s="59"/>
      <c r="AF20" s="59"/>
      <c r="AG20" s="59"/>
      <c r="AH20" s="59"/>
      <c r="AI20" s="58">
        <f>SUM(AI7:AI19)</f>
        <v>2</v>
      </c>
      <c r="AJ20" s="59"/>
      <c r="AK20" s="59"/>
      <c r="AL20" s="59"/>
      <c r="AM20" s="59"/>
      <c r="AN20" s="58">
        <f>SUM(AN7:AN19)</f>
        <v>1</v>
      </c>
    </row>
    <row r="21" spans="10:35" ht="6.75" customHeight="1">
      <c r="J21" s="24"/>
      <c r="O21" s="24"/>
      <c r="T21" s="24"/>
      <c r="Y21" s="24"/>
      <c r="AD21" s="24"/>
      <c r="AI21" s="24"/>
    </row>
    <row r="22" spans="2:35" ht="14.25" customHeight="1">
      <c r="B22" s="308" t="s">
        <v>192</v>
      </c>
      <c r="C22" s="308"/>
      <c r="J22" s="24"/>
      <c r="O22" s="24"/>
      <c r="T22" s="24"/>
      <c r="Y22" s="24"/>
      <c r="AD22" s="24"/>
      <c r="AI22" s="24"/>
    </row>
    <row r="23" spans="2:40" ht="12.75">
      <c r="B23" s="25"/>
      <c r="C23" s="60" t="s">
        <v>65</v>
      </c>
      <c r="D23" s="26"/>
      <c r="E23" s="202">
        <f>SUM(E24:E27)</f>
        <v>195</v>
      </c>
      <c r="F23" s="203"/>
      <c r="G23" s="204"/>
      <c r="H23" s="204"/>
      <c r="I23" s="204"/>
      <c r="J23" s="205"/>
      <c r="K23" s="204"/>
      <c r="L23" s="204"/>
      <c r="M23" s="204"/>
      <c r="N23" s="204"/>
      <c r="O23" s="205"/>
      <c r="P23" s="204"/>
      <c r="Q23" s="204"/>
      <c r="R23" s="204"/>
      <c r="S23" s="204"/>
      <c r="T23" s="206"/>
      <c r="U23" s="204"/>
      <c r="V23" s="204"/>
      <c r="W23" s="204"/>
      <c r="X23" s="204"/>
      <c r="Y23" s="205"/>
      <c r="Z23" s="204"/>
      <c r="AA23" s="204"/>
      <c r="AB23" s="204"/>
      <c r="AC23" s="204"/>
      <c r="AD23" s="205"/>
      <c r="AE23" s="204"/>
      <c r="AF23" s="204"/>
      <c r="AG23" s="204"/>
      <c r="AH23" s="204"/>
      <c r="AI23" s="205"/>
      <c r="AJ23" s="204"/>
      <c r="AK23" s="204"/>
      <c r="AL23" s="204"/>
      <c r="AM23" s="204"/>
      <c r="AN23" s="207"/>
    </row>
    <row r="24" spans="1:40" ht="18" customHeight="1">
      <c r="A24" s="25" t="s">
        <v>205</v>
      </c>
      <c r="B24" s="26" t="s">
        <v>107</v>
      </c>
      <c r="C24" s="118" t="s">
        <v>245</v>
      </c>
      <c r="D24" s="25"/>
      <c r="E24" s="28">
        <f aca="true" t="shared" si="1" ref="E24:E36">15*SUM(F24:I24,K24:N24,P24:S24,U24:X24,Z24:AC24,AE24:AH24,AJ24:AM24)</f>
        <v>75</v>
      </c>
      <c r="F24" s="96">
        <v>2</v>
      </c>
      <c r="G24" s="90">
        <v>3</v>
      </c>
      <c r="H24" s="90"/>
      <c r="I24" s="90"/>
      <c r="J24" s="91">
        <v>7</v>
      </c>
      <c r="K24" s="94"/>
      <c r="L24" s="99"/>
      <c r="M24" s="99"/>
      <c r="N24" s="99"/>
      <c r="O24" s="100"/>
      <c r="P24" s="94"/>
      <c r="Q24" s="99"/>
      <c r="R24" s="99"/>
      <c r="S24" s="99"/>
      <c r="T24" s="91"/>
      <c r="U24" s="89"/>
      <c r="V24" s="90"/>
      <c r="W24" s="90"/>
      <c r="X24" s="90"/>
      <c r="Y24" s="91"/>
      <c r="Z24" s="89"/>
      <c r="AA24" s="90"/>
      <c r="AB24" s="90"/>
      <c r="AC24" s="90"/>
      <c r="AD24" s="91"/>
      <c r="AE24" s="89"/>
      <c r="AF24" s="90"/>
      <c r="AG24" s="90"/>
      <c r="AH24" s="90"/>
      <c r="AI24" s="91"/>
      <c r="AJ24" s="89"/>
      <c r="AK24" s="90"/>
      <c r="AL24" s="90"/>
      <c r="AM24" s="90"/>
      <c r="AN24" s="201"/>
    </row>
    <row r="25" spans="1:40" ht="17.25" customHeight="1">
      <c r="A25" s="25" t="s">
        <v>205</v>
      </c>
      <c r="B25" s="26" t="s">
        <v>108</v>
      </c>
      <c r="C25" s="27" t="s">
        <v>246</v>
      </c>
      <c r="D25" s="25"/>
      <c r="E25" s="28">
        <f t="shared" si="1"/>
        <v>60</v>
      </c>
      <c r="F25" s="39"/>
      <c r="G25" s="34"/>
      <c r="H25" s="34"/>
      <c r="I25" s="34"/>
      <c r="J25" s="35"/>
      <c r="K25" s="62">
        <v>2</v>
      </c>
      <c r="L25" s="40">
        <v>2</v>
      </c>
      <c r="M25" s="40"/>
      <c r="N25" s="40"/>
      <c r="O25" s="41">
        <v>6</v>
      </c>
      <c r="P25" s="39"/>
      <c r="Q25" s="40"/>
      <c r="R25" s="40"/>
      <c r="S25" s="40"/>
      <c r="T25" s="35"/>
      <c r="U25" s="33"/>
      <c r="V25" s="34"/>
      <c r="W25" s="34"/>
      <c r="X25" s="34"/>
      <c r="Y25" s="35"/>
      <c r="Z25" s="33"/>
      <c r="AA25" s="34"/>
      <c r="AB25" s="34"/>
      <c r="AC25" s="34"/>
      <c r="AD25" s="35"/>
      <c r="AE25" s="33"/>
      <c r="AF25" s="34"/>
      <c r="AG25" s="34"/>
      <c r="AH25" s="34"/>
      <c r="AI25" s="35"/>
      <c r="AJ25" s="33"/>
      <c r="AK25" s="34"/>
      <c r="AL25" s="34"/>
      <c r="AM25" s="34"/>
      <c r="AN25" s="63"/>
    </row>
    <row r="26" spans="1:40" ht="17.25" customHeight="1">
      <c r="A26" s="25" t="s">
        <v>205</v>
      </c>
      <c r="B26" s="26" t="s">
        <v>109</v>
      </c>
      <c r="C26" s="27" t="s">
        <v>247</v>
      </c>
      <c r="D26" s="25"/>
      <c r="E26" s="28">
        <f t="shared" si="1"/>
        <v>30</v>
      </c>
      <c r="F26" s="33"/>
      <c r="G26" s="34"/>
      <c r="H26" s="34"/>
      <c r="I26" s="34"/>
      <c r="J26" s="35"/>
      <c r="K26" s="39"/>
      <c r="L26" s="40"/>
      <c r="M26" s="40"/>
      <c r="N26" s="40"/>
      <c r="O26" s="41"/>
      <c r="P26" s="39">
        <v>1</v>
      </c>
      <c r="Q26" s="40">
        <v>1</v>
      </c>
      <c r="R26" s="40"/>
      <c r="S26" s="40"/>
      <c r="T26" s="35">
        <v>3</v>
      </c>
      <c r="U26" s="33"/>
      <c r="V26" s="34"/>
      <c r="W26" s="34"/>
      <c r="X26" s="34"/>
      <c r="Y26" s="35"/>
      <c r="Z26" s="33"/>
      <c r="AA26" s="34"/>
      <c r="AB26" s="34"/>
      <c r="AC26" s="34"/>
      <c r="AD26" s="35"/>
      <c r="AE26" s="33"/>
      <c r="AF26" s="34"/>
      <c r="AG26" s="34"/>
      <c r="AH26" s="34"/>
      <c r="AI26" s="35"/>
      <c r="AJ26" s="33"/>
      <c r="AK26" s="34"/>
      <c r="AL26" s="34"/>
      <c r="AM26" s="34"/>
      <c r="AN26" s="63"/>
    </row>
    <row r="27" spans="1:40" ht="15" customHeight="1">
      <c r="A27" s="25" t="s">
        <v>205</v>
      </c>
      <c r="B27" s="26" t="s">
        <v>110</v>
      </c>
      <c r="C27" s="27" t="s">
        <v>55</v>
      </c>
      <c r="D27" s="64"/>
      <c r="E27" s="28">
        <f t="shared" si="1"/>
        <v>30</v>
      </c>
      <c r="F27" s="33"/>
      <c r="G27" s="34"/>
      <c r="H27" s="34"/>
      <c r="I27" s="34"/>
      <c r="J27" s="35"/>
      <c r="K27" s="39">
        <v>1</v>
      </c>
      <c r="L27" s="40">
        <v>1</v>
      </c>
      <c r="M27" s="40"/>
      <c r="N27" s="40"/>
      <c r="O27" s="41">
        <v>2</v>
      </c>
      <c r="P27" s="39"/>
      <c r="Q27" s="40"/>
      <c r="R27" s="40"/>
      <c r="S27" s="40"/>
      <c r="T27" s="35"/>
      <c r="U27" s="33"/>
      <c r="V27" s="34"/>
      <c r="W27" s="34"/>
      <c r="X27" s="34"/>
      <c r="Y27" s="35"/>
      <c r="Z27" s="33"/>
      <c r="AA27" s="34"/>
      <c r="AB27" s="34"/>
      <c r="AC27" s="34"/>
      <c r="AD27" s="35"/>
      <c r="AE27" s="33"/>
      <c r="AF27" s="34"/>
      <c r="AG27" s="34"/>
      <c r="AH27" s="34"/>
      <c r="AI27" s="35"/>
      <c r="AJ27" s="33"/>
      <c r="AK27" s="34"/>
      <c r="AL27" s="34"/>
      <c r="AM27" s="34"/>
      <c r="AN27" s="63"/>
    </row>
    <row r="28" spans="1:40" ht="15" customHeight="1">
      <c r="A28" s="25" t="s">
        <v>188</v>
      </c>
      <c r="B28" s="26" t="s">
        <v>111</v>
      </c>
      <c r="C28" s="37" t="s">
        <v>21</v>
      </c>
      <c r="D28" s="25"/>
      <c r="E28" s="28">
        <f t="shared" si="1"/>
        <v>60</v>
      </c>
      <c r="F28" s="33"/>
      <c r="G28" s="34"/>
      <c r="H28" s="34"/>
      <c r="I28" s="34"/>
      <c r="J28" s="35"/>
      <c r="K28" s="39"/>
      <c r="L28" s="40"/>
      <c r="M28" s="40"/>
      <c r="N28" s="40"/>
      <c r="O28" s="41"/>
      <c r="P28" s="62">
        <v>2</v>
      </c>
      <c r="Q28" s="40">
        <v>1</v>
      </c>
      <c r="R28" s="40">
        <v>1</v>
      </c>
      <c r="S28" s="40"/>
      <c r="T28" s="35">
        <v>6</v>
      </c>
      <c r="U28" s="33"/>
      <c r="V28" s="34"/>
      <c r="W28" s="34"/>
      <c r="X28" s="34"/>
      <c r="Y28" s="35"/>
      <c r="Z28" s="33"/>
      <c r="AA28" s="34"/>
      <c r="AB28" s="34"/>
      <c r="AC28" s="34"/>
      <c r="AD28" s="35"/>
      <c r="AE28" s="33"/>
      <c r="AF28" s="34"/>
      <c r="AG28" s="34"/>
      <c r="AH28" s="34"/>
      <c r="AI28" s="35"/>
      <c r="AJ28" s="33"/>
      <c r="AK28" s="34"/>
      <c r="AL28" s="34"/>
      <c r="AM28" s="34"/>
      <c r="AN28" s="63"/>
    </row>
    <row r="29" spans="2:40" ht="20.25" customHeight="1">
      <c r="B29" s="26"/>
      <c r="C29" s="65" t="s">
        <v>66</v>
      </c>
      <c r="D29" s="26"/>
      <c r="E29" s="196">
        <f>SUM(E30:E35)</f>
        <v>300</v>
      </c>
      <c r="F29" s="33"/>
      <c r="G29" s="34"/>
      <c r="H29" s="34"/>
      <c r="I29" s="34"/>
      <c r="J29" s="35"/>
      <c r="K29" s="39"/>
      <c r="L29" s="40"/>
      <c r="M29" s="40"/>
      <c r="N29" s="40"/>
      <c r="O29" s="41"/>
      <c r="P29" s="39"/>
      <c r="Q29" s="40"/>
      <c r="R29" s="40"/>
      <c r="S29" s="40"/>
      <c r="T29" s="35"/>
      <c r="U29" s="33"/>
      <c r="V29" s="34"/>
      <c r="W29" s="34"/>
      <c r="X29" s="34"/>
      <c r="Y29" s="35"/>
      <c r="Z29" s="33"/>
      <c r="AA29" s="34"/>
      <c r="AB29" s="34"/>
      <c r="AC29" s="34"/>
      <c r="AD29" s="35"/>
      <c r="AE29" s="33"/>
      <c r="AF29" s="34"/>
      <c r="AG29" s="34"/>
      <c r="AH29" s="34"/>
      <c r="AI29" s="35"/>
      <c r="AJ29" s="33"/>
      <c r="AK29" s="34"/>
      <c r="AL29" s="34"/>
      <c r="AM29" s="34"/>
      <c r="AN29" s="63"/>
    </row>
    <row r="30" spans="1:40" ht="15" customHeight="1">
      <c r="A30" s="25" t="s">
        <v>184</v>
      </c>
      <c r="B30" s="26" t="s">
        <v>114</v>
      </c>
      <c r="C30" s="37" t="s">
        <v>112</v>
      </c>
      <c r="D30" s="25"/>
      <c r="E30" s="28">
        <f t="shared" si="1"/>
        <v>60</v>
      </c>
      <c r="F30" s="33">
        <v>2</v>
      </c>
      <c r="G30" s="34">
        <v>2</v>
      </c>
      <c r="H30" s="34"/>
      <c r="I30" s="34"/>
      <c r="J30" s="35">
        <v>6</v>
      </c>
      <c r="K30" s="39"/>
      <c r="L30" s="40"/>
      <c r="M30" s="40"/>
      <c r="N30" s="40"/>
      <c r="O30" s="41"/>
      <c r="P30" s="39"/>
      <c r="Q30" s="40"/>
      <c r="R30" s="40"/>
      <c r="S30" s="40"/>
      <c r="T30" s="35"/>
      <c r="U30" s="33"/>
      <c r="V30" s="34"/>
      <c r="W30" s="34"/>
      <c r="X30" s="34"/>
      <c r="Y30" s="35"/>
      <c r="Z30" s="33"/>
      <c r="AA30" s="34"/>
      <c r="AB30" s="34"/>
      <c r="AC30" s="34"/>
      <c r="AD30" s="35"/>
      <c r="AE30" s="33"/>
      <c r="AF30" s="34"/>
      <c r="AG30" s="34"/>
      <c r="AH30" s="34"/>
      <c r="AI30" s="35"/>
      <c r="AJ30" s="33"/>
      <c r="AK30" s="34"/>
      <c r="AL30" s="34"/>
      <c r="AM30" s="34"/>
      <c r="AN30" s="63"/>
    </row>
    <row r="31" spans="1:40" ht="15" customHeight="1">
      <c r="A31" s="25" t="s">
        <v>184</v>
      </c>
      <c r="B31" s="26" t="s">
        <v>115</v>
      </c>
      <c r="C31" s="37" t="s">
        <v>113</v>
      </c>
      <c r="D31" s="25"/>
      <c r="E31" s="28">
        <f t="shared" si="1"/>
        <v>45</v>
      </c>
      <c r="F31" s="33"/>
      <c r="G31" s="34"/>
      <c r="H31" s="34"/>
      <c r="I31" s="34"/>
      <c r="J31" s="35"/>
      <c r="K31" s="62">
        <v>1</v>
      </c>
      <c r="L31" s="40">
        <v>2</v>
      </c>
      <c r="M31" s="40"/>
      <c r="N31" s="40"/>
      <c r="O31" s="41">
        <v>5</v>
      </c>
      <c r="P31" s="39"/>
      <c r="Q31" s="40"/>
      <c r="R31" s="40"/>
      <c r="S31" s="40"/>
      <c r="T31" s="35"/>
      <c r="U31" s="33"/>
      <c r="V31" s="34"/>
      <c r="W31" s="34"/>
      <c r="X31" s="34"/>
      <c r="Y31" s="35"/>
      <c r="Z31" s="33"/>
      <c r="AA31" s="34"/>
      <c r="AB31" s="34"/>
      <c r="AC31" s="34"/>
      <c r="AD31" s="35"/>
      <c r="AE31" s="33"/>
      <c r="AF31" s="34"/>
      <c r="AG31" s="34"/>
      <c r="AH31" s="34"/>
      <c r="AI31" s="35"/>
      <c r="AJ31" s="33"/>
      <c r="AK31" s="34"/>
      <c r="AL31" s="34"/>
      <c r="AM31" s="34"/>
      <c r="AN31" s="63"/>
    </row>
    <row r="32" spans="1:40" ht="15" customHeight="1">
      <c r="A32" s="25" t="s">
        <v>189</v>
      </c>
      <c r="B32" s="26" t="s">
        <v>116</v>
      </c>
      <c r="C32" s="37" t="s">
        <v>269</v>
      </c>
      <c r="D32" s="25"/>
      <c r="E32" s="28">
        <f t="shared" si="1"/>
        <v>60</v>
      </c>
      <c r="F32" s="33"/>
      <c r="G32" s="34"/>
      <c r="H32" s="34"/>
      <c r="I32" s="34"/>
      <c r="J32" s="35"/>
      <c r="K32" s="39">
        <v>2</v>
      </c>
      <c r="L32" s="40">
        <v>2</v>
      </c>
      <c r="M32" s="40"/>
      <c r="N32" s="40"/>
      <c r="O32" s="41">
        <v>5</v>
      </c>
      <c r="P32" s="39"/>
      <c r="Q32" s="40"/>
      <c r="R32" s="40"/>
      <c r="S32" s="40"/>
      <c r="T32" s="35"/>
      <c r="U32" s="33"/>
      <c r="V32" s="34"/>
      <c r="W32" s="34"/>
      <c r="X32" s="34"/>
      <c r="Y32" s="35"/>
      <c r="Z32" s="33"/>
      <c r="AA32" s="34"/>
      <c r="AB32" s="34"/>
      <c r="AC32" s="34"/>
      <c r="AD32" s="35"/>
      <c r="AE32" s="33"/>
      <c r="AF32" s="34"/>
      <c r="AG32" s="34"/>
      <c r="AH32" s="34"/>
      <c r="AI32" s="35"/>
      <c r="AJ32" s="33"/>
      <c r="AK32" s="34"/>
      <c r="AL32" s="34"/>
      <c r="AM32" s="34"/>
      <c r="AN32" s="63"/>
    </row>
    <row r="33" spans="1:40" ht="15" customHeight="1">
      <c r="A33" s="25" t="s">
        <v>189</v>
      </c>
      <c r="B33" s="26" t="s">
        <v>117</v>
      </c>
      <c r="C33" s="37" t="s">
        <v>268</v>
      </c>
      <c r="D33" s="64"/>
      <c r="E33" s="28">
        <f t="shared" si="1"/>
        <v>45</v>
      </c>
      <c r="F33" s="33"/>
      <c r="G33" s="34"/>
      <c r="H33" s="34"/>
      <c r="I33" s="34"/>
      <c r="J33" s="35"/>
      <c r="K33" s="39"/>
      <c r="L33" s="40"/>
      <c r="M33" s="40"/>
      <c r="N33" s="40"/>
      <c r="O33" s="41"/>
      <c r="P33" s="62">
        <v>2</v>
      </c>
      <c r="Q33" s="40">
        <v>1</v>
      </c>
      <c r="R33" s="40"/>
      <c r="S33" s="40"/>
      <c r="T33" s="35">
        <v>5</v>
      </c>
      <c r="U33" s="33"/>
      <c r="V33" s="34"/>
      <c r="W33" s="34"/>
      <c r="X33" s="34"/>
      <c r="Y33" s="35"/>
      <c r="Z33" s="33"/>
      <c r="AA33" s="34"/>
      <c r="AB33" s="34"/>
      <c r="AC33" s="34"/>
      <c r="AD33" s="35"/>
      <c r="AE33" s="33"/>
      <c r="AF33" s="34"/>
      <c r="AG33" s="34"/>
      <c r="AH33" s="34"/>
      <c r="AI33" s="35"/>
      <c r="AJ33" s="33"/>
      <c r="AK33" s="34"/>
      <c r="AL33" s="34"/>
      <c r="AM33" s="34"/>
      <c r="AN33" s="63"/>
    </row>
    <row r="34" spans="1:40" ht="15" customHeight="1">
      <c r="A34" s="25" t="s">
        <v>189</v>
      </c>
      <c r="B34" s="26" t="s">
        <v>267</v>
      </c>
      <c r="C34" s="37" t="s">
        <v>270</v>
      </c>
      <c r="D34" s="64"/>
      <c r="E34" s="28">
        <f>15*SUM(F34:I34,K34:N34,P34:S34,U34:X34,Z34:AC34,AE34:AH34,AJ34:AM34)</f>
        <v>30</v>
      </c>
      <c r="F34" s="33"/>
      <c r="G34" s="34"/>
      <c r="H34" s="34"/>
      <c r="I34" s="34"/>
      <c r="J34" s="35"/>
      <c r="K34" s="39"/>
      <c r="L34" s="40"/>
      <c r="M34" s="40"/>
      <c r="N34" s="40"/>
      <c r="O34" s="41"/>
      <c r="P34" s="234"/>
      <c r="Q34" s="40"/>
      <c r="R34" s="40"/>
      <c r="S34" s="40"/>
      <c r="T34" s="35"/>
      <c r="U34" s="33"/>
      <c r="V34" s="34"/>
      <c r="W34" s="34">
        <v>2</v>
      </c>
      <c r="X34" s="34"/>
      <c r="Y34" s="35">
        <v>3</v>
      </c>
      <c r="Z34" s="33"/>
      <c r="AA34" s="34"/>
      <c r="AB34" s="34"/>
      <c r="AC34" s="34"/>
      <c r="AD34" s="35"/>
      <c r="AE34" s="33"/>
      <c r="AF34" s="34"/>
      <c r="AG34" s="34"/>
      <c r="AH34" s="34"/>
      <c r="AI34" s="35"/>
      <c r="AJ34" s="33"/>
      <c r="AK34" s="34"/>
      <c r="AL34" s="34"/>
      <c r="AM34" s="34"/>
      <c r="AN34" s="63"/>
    </row>
    <row r="35" spans="1:40" ht="15" customHeight="1">
      <c r="A35" s="25" t="s">
        <v>189</v>
      </c>
      <c r="B35" s="26" t="s">
        <v>118</v>
      </c>
      <c r="C35" s="66" t="s">
        <v>61</v>
      </c>
      <c r="D35" s="25"/>
      <c r="E35" s="28">
        <f t="shared" si="1"/>
        <v>60</v>
      </c>
      <c r="F35" s="33"/>
      <c r="G35" s="34"/>
      <c r="H35" s="34"/>
      <c r="I35" s="34"/>
      <c r="J35" s="35"/>
      <c r="K35" s="33"/>
      <c r="L35" s="34"/>
      <c r="M35" s="34"/>
      <c r="N35" s="34"/>
      <c r="O35" s="35"/>
      <c r="P35" s="33"/>
      <c r="Q35" s="34"/>
      <c r="R35" s="34"/>
      <c r="S35" s="34"/>
      <c r="T35" s="35"/>
      <c r="U35" s="33">
        <v>1</v>
      </c>
      <c r="V35" s="34">
        <v>1</v>
      </c>
      <c r="W35" s="34">
        <v>2</v>
      </c>
      <c r="X35" s="34"/>
      <c r="Y35" s="35">
        <v>4</v>
      </c>
      <c r="Z35" s="33"/>
      <c r="AA35" s="34"/>
      <c r="AB35" s="34"/>
      <c r="AC35" s="34"/>
      <c r="AD35" s="35"/>
      <c r="AE35" s="33"/>
      <c r="AF35" s="34"/>
      <c r="AG35" s="34"/>
      <c r="AH35" s="34"/>
      <c r="AI35" s="35"/>
      <c r="AJ35" s="33"/>
      <c r="AK35" s="34"/>
      <c r="AL35" s="34"/>
      <c r="AM35" s="34"/>
      <c r="AN35" s="63"/>
    </row>
    <row r="36" spans="1:40" ht="17.25" customHeight="1" thickBot="1">
      <c r="A36" s="25" t="s">
        <v>184</v>
      </c>
      <c r="B36" s="26" t="s">
        <v>119</v>
      </c>
      <c r="C36" s="118" t="s">
        <v>266</v>
      </c>
      <c r="D36" s="25"/>
      <c r="E36" s="28">
        <f t="shared" si="1"/>
        <v>30</v>
      </c>
      <c r="F36" s="54"/>
      <c r="G36" s="52"/>
      <c r="H36" s="52"/>
      <c r="I36" s="52"/>
      <c r="J36" s="53"/>
      <c r="K36" s="67"/>
      <c r="L36" s="68"/>
      <c r="M36" s="68"/>
      <c r="N36" s="68"/>
      <c r="O36" s="69"/>
      <c r="P36" s="67">
        <v>1</v>
      </c>
      <c r="Q36" s="68"/>
      <c r="R36" s="68">
        <v>1</v>
      </c>
      <c r="S36" s="68"/>
      <c r="T36" s="53">
        <v>2</v>
      </c>
      <c r="U36" s="54"/>
      <c r="V36" s="52"/>
      <c r="W36" s="52"/>
      <c r="X36" s="52"/>
      <c r="Y36" s="53"/>
      <c r="Z36" s="54"/>
      <c r="AA36" s="52"/>
      <c r="AB36" s="52"/>
      <c r="AC36" s="52"/>
      <c r="AD36" s="53"/>
      <c r="AE36" s="54"/>
      <c r="AF36" s="52"/>
      <c r="AG36" s="52"/>
      <c r="AH36" s="52"/>
      <c r="AI36" s="53"/>
      <c r="AJ36" s="54"/>
      <c r="AK36" s="52"/>
      <c r="AL36" s="52"/>
      <c r="AM36" s="52"/>
      <c r="AN36" s="70"/>
    </row>
    <row r="37" spans="1:40" ht="30.75" customHeight="1">
      <c r="A37" s="71"/>
      <c r="B37" s="309" t="s">
        <v>195</v>
      </c>
      <c r="C37" s="310"/>
      <c r="D37" s="64"/>
      <c r="E37" s="72"/>
      <c r="F37" s="73"/>
      <c r="G37" s="73"/>
      <c r="H37" s="73"/>
      <c r="I37" s="73"/>
      <c r="J37" s="74"/>
      <c r="K37" s="75"/>
      <c r="L37" s="75"/>
      <c r="M37" s="75"/>
      <c r="N37" s="75"/>
      <c r="O37" s="76"/>
      <c r="P37" s="75"/>
      <c r="Q37" s="75"/>
      <c r="R37" s="75"/>
      <c r="S37" s="75"/>
      <c r="T37" s="74"/>
      <c r="U37" s="73"/>
      <c r="V37" s="73"/>
      <c r="W37" s="73"/>
      <c r="X37" s="73"/>
      <c r="Y37" s="74"/>
      <c r="Z37" s="73"/>
      <c r="AA37" s="73"/>
      <c r="AB37" s="73"/>
      <c r="AC37" s="73"/>
      <c r="AD37" s="74"/>
      <c r="AE37" s="73"/>
      <c r="AF37" s="73"/>
      <c r="AG37" s="73"/>
      <c r="AH37" s="73"/>
      <c r="AI37" s="74"/>
      <c r="AJ37" s="73"/>
      <c r="AK37" s="73"/>
      <c r="AL37" s="73"/>
      <c r="AM37" s="73"/>
      <c r="AN37" s="77"/>
    </row>
    <row r="38" spans="1:40" ht="24" customHeight="1">
      <c r="A38" s="25" t="s">
        <v>205</v>
      </c>
      <c r="B38" s="26" t="s">
        <v>196</v>
      </c>
      <c r="C38" s="191" t="s">
        <v>194</v>
      </c>
      <c r="D38" s="25"/>
      <c r="E38" s="28">
        <f>15*SUM(F38:I38,K38:N38,P38:S38,U38:X38,Z38:AC38,AE38:AH38,AJ38:AM38)</f>
        <v>60</v>
      </c>
      <c r="F38" s="39"/>
      <c r="G38" s="34"/>
      <c r="H38" s="34"/>
      <c r="I38" s="34"/>
      <c r="J38" s="35"/>
      <c r="K38" s="39">
        <v>2</v>
      </c>
      <c r="L38" s="40">
        <v>2</v>
      </c>
      <c r="M38" s="40"/>
      <c r="N38" s="40"/>
      <c r="O38" s="78">
        <v>5</v>
      </c>
      <c r="P38" s="39"/>
      <c r="Q38" s="40"/>
      <c r="R38" s="40"/>
      <c r="S38" s="40"/>
      <c r="T38" s="35"/>
      <c r="U38" s="33"/>
      <c r="V38" s="34"/>
      <c r="W38" s="34"/>
      <c r="X38" s="34"/>
      <c r="Y38" s="35"/>
      <c r="Z38" s="33"/>
      <c r="AA38" s="34"/>
      <c r="AB38" s="34"/>
      <c r="AC38" s="34"/>
      <c r="AD38" s="35"/>
      <c r="AE38" s="33"/>
      <c r="AF38" s="34"/>
      <c r="AG38" s="34"/>
      <c r="AH38" s="34"/>
      <c r="AI38" s="35"/>
      <c r="AJ38" s="33"/>
      <c r="AK38" s="34"/>
      <c r="AL38" s="34"/>
      <c r="AM38" s="34"/>
      <c r="AN38" s="63"/>
    </row>
    <row r="39" spans="3:40" ht="12.75">
      <c r="C39" s="56" t="s">
        <v>200</v>
      </c>
      <c r="D39" s="57">
        <f>J39+O39+T39+Y39+AD39+AI39+AN39</f>
        <v>54</v>
      </c>
      <c r="E39" s="79">
        <f>SUM(E24:E28,E30:E36)</f>
        <v>585</v>
      </c>
      <c r="J39" s="80">
        <f>SUM(J24:J28,J30:J36)</f>
        <v>13</v>
      </c>
      <c r="K39" s="24"/>
      <c r="L39" s="24"/>
      <c r="M39" s="24"/>
      <c r="N39" s="24"/>
      <c r="O39" s="80">
        <f>SUM(O24:O28,O30:O36)</f>
        <v>18</v>
      </c>
      <c r="P39" s="24"/>
      <c r="Q39" s="24"/>
      <c r="R39" s="24"/>
      <c r="S39" s="24"/>
      <c r="T39" s="80">
        <f>SUM(T24:T28,T30:T36)</f>
        <v>16</v>
      </c>
      <c r="U39" s="24"/>
      <c r="V39" s="24"/>
      <c r="W39" s="24"/>
      <c r="X39" s="24"/>
      <c r="Y39" s="80">
        <f>SUM(Y24:Y28,Y30:Y36)</f>
        <v>7</v>
      </c>
      <c r="Z39" s="24"/>
      <c r="AA39" s="24"/>
      <c r="AB39" s="24"/>
      <c r="AC39" s="24"/>
      <c r="AD39" s="80">
        <f>SUM(AD24:AD28,AD30:AD36)</f>
        <v>0</v>
      </c>
      <c r="AE39" s="24"/>
      <c r="AF39" s="24"/>
      <c r="AG39" s="24"/>
      <c r="AH39" s="24"/>
      <c r="AI39" s="80">
        <f>SUM(AI24:AI28,AI30:AI36)</f>
        <v>0</v>
      </c>
      <c r="AJ39" s="24"/>
      <c r="AK39" s="24"/>
      <c r="AL39" s="24"/>
      <c r="AM39" s="24"/>
      <c r="AN39" s="80">
        <f>SUM(AN24:AN28,AN30:AN36)</f>
        <v>0</v>
      </c>
    </row>
    <row r="40" spans="3:35" ht="10.5" customHeight="1" thickBot="1">
      <c r="C40" s="81"/>
      <c r="D40" s="82"/>
      <c r="E40" s="82"/>
      <c r="J40" s="24"/>
      <c r="AI40" s="24"/>
    </row>
    <row r="41" spans="1:40" ht="14.25" customHeight="1" thickBot="1" thickTop="1">
      <c r="A41" s="284" t="s">
        <v>181</v>
      </c>
      <c r="B41" s="285" t="s">
        <v>182</v>
      </c>
      <c r="C41" s="83"/>
      <c r="D41" s="288" t="s">
        <v>18</v>
      </c>
      <c r="E41" s="291" t="s">
        <v>17</v>
      </c>
      <c r="F41" s="294" t="s">
        <v>0</v>
      </c>
      <c r="G41" s="295"/>
      <c r="H41" s="295"/>
      <c r="I41" s="295"/>
      <c r="J41" s="295"/>
      <c r="K41" s="295"/>
      <c r="L41" s="295"/>
      <c r="M41" s="295"/>
      <c r="N41" s="295"/>
      <c r="O41" s="296"/>
      <c r="P41" s="294" t="s">
        <v>8</v>
      </c>
      <c r="Q41" s="295"/>
      <c r="R41" s="295"/>
      <c r="S41" s="295"/>
      <c r="T41" s="295"/>
      <c r="U41" s="295"/>
      <c r="V41" s="295"/>
      <c r="W41" s="295"/>
      <c r="X41" s="295"/>
      <c r="Y41" s="296"/>
      <c r="Z41" s="294" t="s">
        <v>9</v>
      </c>
      <c r="AA41" s="297"/>
      <c r="AB41" s="297"/>
      <c r="AC41" s="297"/>
      <c r="AD41" s="297"/>
      <c r="AE41" s="297"/>
      <c r="AF41" s="297"/>
      <c r="AG41" s="297"/>
      <c r="AH41" s="297"/>
      <c r="AI41" s="298"/>
      <c r="AJ41" s="294" t="s">
        <v>10</v>
      </c>
      <c r="AK41" s="297"/>
      <c r="AL41" s="297"/>
      <c r="AM41" s="297"/>
      <c r="AN41" s="298"/>
    </row>
    <row r="42" spans="1:40" ht="12.75" customHeight="1">
      <c r="A42" s="284"/>
      <c r="B42" s="286"/>
      <c r="C42" s="84" t="s">
        <v>16</v>
      </c>
      <c r="D42" s="289"/>
      <c r="E42" s="292"/>
      <c r="F42" s="299" t="s">
        <v>1</v>
      </c>
      <c r="G42" s="300"/>
      <c r="H42" s="300"/>
      <c r="I42" s="301"/>
      <c r="J42" s="302" t="s">
        <v>7</v>
      </c>
      <c r="K42" s="299" t="s">
        <v>2</v>
      </c>
      <c r="L42" s="304"/>
      <c r="M42" s="304"/>
      <c r="N42" s="305"/>
      <c r="O42" s="302" t="s">
        <v>7</v>
      </c>
      <c r="P42" s="299" t="s">
        <v>11</v>
      </c>
      <c r="Q42" s="300"/>
      <c r="R42" s="300"/>
      <c r="S42" s="301"/>
      <c r="T42" s="302" t="s">
        <v>7</v>
      </c>
      <c r="U42" s="299" t="s">
        <v>12</v>
      </c>
      <c r="V42" s="304"/>
      <c r="W42" s="304"/>
      <c r="X42" s="305"/>
      <c r="Y42" s="302" t="s">
        <v>7</v>
      </c>
      <c r="Z42" s="299" t="s">
        <v>13</v>
      </c>
      <c r="AA42" s="300"/>
      <c r="AB42" s="300"/>
      <c r="AC42" s="301"/>
      <c r="AD42" s="302" t="s">
        <v>7</v>
      </c>
      <c r="AE42" s="299" t="s">
        <v>14</v>
      </c>
      <c r="AF42" s="300"/>
      <c r="AG42" s="300"/>
      <c r="AH42" s="301"/>
      <c r="AI42" s="302" t="s">
        <v>7</v>
      </c>
      <c r="AJ42" s="299" t="s">
        <v>15</v>
      </c>
      <c r="AK42" s="300"/>
      <c r="AL42" s="300"/>
      <c r="AM42" s="301"/>
      <c r="AN42" s="302" t="s">
        <v>7</v>
      </c>
    </row>
    <row r="43" spans="1:40" ht="14.25" customHeight="1" thickBot="1">
      <c r="A43" s="284"/>
      <c r="B43" s="287"/>
      <c r="C43" s="85"/>
      <c r="D43" s="290"/>
      <c r="E43" s="293"/>
      <c r="F43" s="20" t="s">
        <v>3</v>
      </c>
      <c r="G43" s="21" t="s">
        <v>4</v>
      </c>
      <c r="H43" s="21" t="s">
        <v>5</v>
      </c>
      <c r="I43" s="21" t="s">
        <v>6</v>
      </c>
      <c r="J43" s="303"/>
      <c r="K43" s="20" t="s">
        <v>3</v>
      </c>
      <c r="L43" s="21" t="s">
        <v>4</v>
      </c>
      <c r="M43" s="21" t="s">
        <v>5</v>
      </c>
      <c r="N43" s="21" t="s">
        <v>6</v>
      </c>
      <c r="O43" s="303"/>
      <c r="P43" s="20" t="s">
        <v>3</v>
      </c>
      <c r="Q43" s="21" t="s">
        <v>4</v>
      </c>
      <c r="R43" s="21" t="s">
        <v>5</v>
      </c>
      <c r="S43" s="21" t="s">
        <v>6</v>
      </c>
      <c r="T43" s="303"/>
      <c r="U43" s="20" t="s">
        <v>3</v>
      </c>
      <c r="V43" s="21" t="s">
        <v>4</v>
      </c>
      <c r="W43" s="21" t="s">
        <v>5</v>
      </c>
      <c r="X43" s="21" t="s">
        <v>6</v>
      </c>
      <c r="Y43" s="303"/>
      <c r="Z43" s="22" t="s">
        <v>3</v>
      </c>
      <c r="AA43" s="23" t="s">
        <v>4</v>
      </c>
      <c r="AB43" s="23" t="s">
        <v>5</v>
      </c>
      <c r="AC43" s="23" t="s">
        <v>6</v>
      </c>
      <c r="AD43" s="306"/>
      <c r="AE43" s="22" t="s">
        <v>3</v>
      </c>
      <c r="AF43" s="23" t="s">
        <v>4</v>
      </c>
      <c r="AG43" s="23" t="s">
        <v>5</v>
      </c>
      <c r="AH43" s="23" t="s">
        <v>6</v>
      </c>
      <c r="AI43" s="306"/>
      <c r="AJ43" s="22" t="s">
        <v>3</v>
      </c>
      <c r="AK43" s="23" t="s">
        <v>4</v>
      </c>
      <c r="AL43" s="23" t="s">
        <v>5</v>
      </c>
      <c r="AM43" s="23" t="s">
        <v>6</v>
      </c>
      <c r="AN43" s="306"/>
    </row>
    <row r="44" spans="2:3" ht="15.75" customHeight="1" thickTop="1">
      <c r="B44" s="311" t="s">
        <v>193</v>
      </c>
      <c r="C44" s="311"/>
    </row>
    <row r="45" spans="2:40" ht="30" customHeight="1" thickBot="1">
      <c r="B45" s="25"/>
      <c r="C45" s="199" t="s">
        <v>221</v>
      </c>
      <c r="D45" s="86"/>
      <c r="E45" s="87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9.5" customHeight="1">
      <c r="A46" s="25" t="s">
        <v>189</v>
      </c>
      <c r="B46" s="26" t="s">
        <v>121</v>
      </c>
      <c r="C46" s="27" t="s">
        <v>309</v>
      </c>
      <c r="D46" s="25"/>
      <c r="E46" s="72">
        <f>15*SUM(F46:I46,K46:N46,P46:S46,U46:X46,Z46:AC46,AE46:AH46,AJ46:AM46)</f>
        <v>30</v>
      </c>
      <c r="F46" s="88">
        <v>1</v>
      </c>
      <c r="G46" s="30"/>
      <c r="H46" s="30"/>
      <c r="I46" s="30">
        <v>1</v>
      </c>
      <c r="J46" s="31">
        <v>4</v>
      </c>
      <c r="K46" s="29"/>
      <c r="L46" s="30"/>
      <c r="M46" s="30"/>
      <c r="N46" s="30"/>
      <c r="O46" s="31"/>
      <c r="P46" s="29"/>
      <c r="Q46" s="30"/>
      <c r="R46" s="30"/>
      <c r="S46" s="30"/>
      <c r="T46" s="31"/>
      <c r="U46" s="29"/>
      <c r="V46" s="30"/>
      <c r="W46" s="30"/>
      <c r="X46" s="30"/>
      <c r="Y46" s="31"/>
      <c r="Z46" s="29"/>
      <c r="AA46" s="30"/>
      <c r="AB46" s="30"/>
      <c r="AC46" s="30"/>
      <c r="AD46" s="31"/>
      <c r="AE46" s="29"/>
      <c r="AF46" s="30"/>
      <c r="AG46" s="30"/>
      <c r="AH46" s="30"/>
      <c r="AI46" s="31"/>
      <c r="AJ46" s="29"/>
      <c r="AK46" s="30"/>
      <c r="AL46" s="30"/>
      <c r="AM46" s="30"/>
      <c r="AN46" s="31"/>
    </row>
    <row r="47" spans="1:40" ht="19.5" customHeight="1">
      <c r="A47" s="25" t="s">
        <v>189</v>
      </c>
      <c r="B47" s="26" t="s">
        <v>122</v>
      </c>
      <c r="C47" s="27" t="s">
        <v>234</v>
      </c>
      <c r="D47" s="64"/>
      <c r="E47" s="72">
        <v>45</v>
      </c>
      <c r="F47" s="217"/>
      <c r="G47" s="90"/>
      <c r="H47" s="90"/>
      <c r="I47" s="90"/>
      <c r="J47" s="91"/>
      <c r="K47" s="89">
        <v>1</v>
      </c>
      <c r="L47" s="90"/>
      <c r="M47" s="90"/>
      <c r="N47" s="90">
        <v>2</v>
      </c>
      <c r="O47" s="91">
        <v>3</v>
      </c>
      <c r="P47" s="89"/>
      <c r="Q47" s="90"/>
      <c r="R47" s="90"/>
      <c r="S47" s="90"/>
      <c r="T47" s="91"/>
      <c r="U47" s="89"/>
      <c r="V47" s="90"/>
      <c r="W47" s="90"/>
      <c r="X47" s="90"/>
      <c r="Y47" s="91"/>
      <c r="Z47" s="89"/>
      <c r="AA47" s="90"/>
      <c r="AB47" s="90"/>
      <c r="AC47" s="90"/>
      <c r="AD47" s="91"/>
      <c r="AE47" s="89"/>
      <c r="AF47" s="90"/>
      <c r="AG47" s="90"/>
      <c r="AH47" s="90"/>
      <c r="AI47" s="91"/>
      <c r="AJ47" s="89"/>
      <c r="AK47" s="90"/>
      <c r="AL47" s="90"/>
      <c r="AM47" s="90"/>
      <c r="AN47" s="91"/>
    </row>
    <row r="48" spans="1:40" ht="17.25" customHeight="1">
      <c r="A48" s="25" t="s">
        <v>189</v>
      </c>
      <c r="B48" s="26" t="s">
        <v>123</v>
      </c>
      <c r="C48" s="27" t="s">
        <v>301</v>
      </c>
      <c r="D48" s="64"/>
      <c r="E48" s="28">
        <f>15*SUM(F48:I48,K48:N48,P48:S48,U48:X48,Z48:AC48,AE48:AH48,AJ48:AM48)</f>
        <v>45</v>
      </c>
      <c r="F48" s="33"/>
      <c r="G48" s="34"/>
      <c r="H48" s="34"/>
      <c r="I48" s="34"/>
      <c r="J48" s="35"/>
      <c r="K48" s="33"/>
      <c r="L48" s="34"/>
      <c r="M48" s="40">
        <v>3</v>
      </c>
      <c r="N48" s="40"/>
      <c r="O48" s="41">
        <v>3</v>
      </c>
      <c r="P48" s="89"/>
      <c r="Q48" s="90"/>
      <c r="R48" s="90"/>
      <c r="S48" s="90"/>
      <c r="T48" s="91"/>
      <c r="U48" s="89"/>
      <c r="V48" s="90"/>
      <c r="W48" s="90"/>
      <c r="X48" s="90"/>
      <c r="Y48" s="91"/>
      <c r="Z48" s="89"/>
      <c r="AA48" s="90"/>
      <c r="AB48" s="90"/>
      <c r="AC48" s="90"/>
      <c r="AD48" s="91"/>
      <c r="AE48" s="89"/>
      <c r="AF48" s="90"/>
      <c r="AG48" s="90"/>
      <c r="AH48" s="90"/>
      <c r="AI48" s="91"/>
      <c r="AJ48" s="89"/>
      <c r="AK48" s="90"/>
      <c r="AL48" s="90"/>
      <c r="AM48" s="90"/>
      <c r="AN48" s="91"/>
    </row>
    <row r="49" spans="1:40" ht="17.25" customHeight="1">
      <c r="A49" s="25" t="s">
        <v>189</v>
      </c>
      <c r="B49" s="26" t="s">
        <v>124</v>
      </c>
      <c r="C49" s="209" t="s">
        <v>230</v>
      </c>
      <c r="D49" s="64"/>
      <c r="E49" s="28">
        <f>15*SUM(F49:I49,K49:N49,P49:S49,U49:X49,Z49:AC49,AE49:AH49,AJ49:AM49)</f>
        <v>60</v>
      </c>
      <c r="F49" s="33"/>
      <c r="G49" s="34"/>
      <c r="H49" s="34"/>
      <c r="I49" s="34"/>
      <c r="J49" s="35"/>
      <c r="K49" s="33"/>
      <c r="L49" s="34"/>
      <c r="M49" s="34"/>
      <c r="N49" s="34"/>
      <c r="O49" s="35"/>
      <c r="P49" s="62">
        <v>2</v>
      </c>
      <c r="Q49" s="34"/>
      <c r="R49" s="34"/>
      <c r="S49" s="34">
        <v>2</v>
      </c>
      <c r="T49" s="35">
        <v>5</v>
      </c>
      <c r="U49" s="33"/>
      <c r="V49" s="34"/>
      <c r="W49" s="34"/>
      <c r="X49" s="34"/>
      <c r="Y49" s="91"/>
      <c r="Z49" s="89"/>
      <c r="AA49" s="90"/>
      <c r="AB49" s="90"/>
      <c r="AC49" s="90"/>
      <c r="AD49" s="91"/>
      <c r="AE49" s="89"/>
      <c r="AF49" s="90"/>
      <c r="AG49" s="90"/>
      <c r="AH49" s="90"/>
      <c r="AI49" s="91"/>
      <c r="AJ49" s="89"/>
      <c r="AK49" s="90"/>
      <c r="AL49" s="90"/>
      <c r="AM49" s="90"/>
      <c r="AN49" s="91"/>
    </row>
    <row r="50" spans="1:40" ht="18" customHeight="1">
      <c r="A50" s="25" t="s">
        <v>189</v>
      </c>
      <c r="B50" s="26" t="s">
        <v>125</v>
      </c>
      <c r="C50" s="209" t="s">
        <v>231</v>
      </c>
      <c r="D50" s="64"/>
      <c r="E50" s="28">
        <f>15*SUM(F50:I50,K50:N50,P50:S50,U50:X50,Z50:AC50,AE50:AH50,AJ50:AM50)</f>
        <v>75</v>
      </c>
      <c r="F50" s="33"/>
      <c r="G50" s="34"/>
      <c r="H50" s="34"/>
      <c r="I50" s="34"/>
      <c r="J50" s="35"/>
      <c r="K50" s="33"/>
      <c r="L50" s="34"/>
      <c r="M50" s="34"/>
      <c r="N50" s="34"/>
      <c r="O50" s="35"/>
      <c r="P50" s="33"/>
      <c r="Q50" s="34"/>
      <c r="R50" s="34"/>
      <c r="S50" s="34"/>
      <c r="T50" s="35"/>
      <c r="U50" s="62">
        <v>2</v>
      </c>
      <c r="V50" s="34"/>
      <c r="W50" s="34">
        <v>1</v>
      </c>
      <c r="X50" s="34">
        <v>2</v>
      </c>
      <c r="Y50" s="35">
        <v>7</v>
      </c>
      <c r="Z50" s="89"/>
      <c r="AA50" s="90"/>
      <c r="AB50" s="90"/>
      <c r="AC50" s="90"/>
      <c r="AD50" s="91"/>
      <c r="AE50" s="89"/>
      <c r="AF50" s="90"/>
      <c r="AG50" s="90"/>
      <c r="AH50" s="90"/>
      <c r="AI50" s="91"/>
      <c r="AJ50" s="89"/>
      <c r="AK50" s="90"/>
      <c r="AL50" s="90"/>
      <c r="AM50" s="90"/>
      <c r="AN50" s="91"/>
    </row>
    <row r="51" spans="2:40" ht="22.5" customHeight="1">
      <c r="B51" s="26"/>
      <c r="C51" s="193" t="s">
        <v>67</v>
      </c>
      <c r="D51" s="192"/>
      <c r="E51" s="210">
        <f>SUM(E52:E54)</f>
        <v>105</v>
      </c>
      <c r="F51" s="92"/>
      <c r="G51" s="92"/>
      <c r="H51" s="92"/>
      <c r="I51" s="92"/>
      <c r="J51" s="93"/>
      <c r="K51" s="92"/>
      <c r="L51" s="92"/>
      <c r="M51" s="92"/>
      <c r="N51" s="92"/>
      <c r="O51" s="93"/>
      <c r="P51" s="92"/>
      <c r="Q51" s="92"/>
      <c r="R51" s="92"/>
      <c r="S51" s="92"/>
      <c r="T51" s="93"/>
      <c r="U51" s="92"/>
      <c r="V51" s="92"/>
      <c r="W51" s="92"/>
      <c r="X51" s="92"/>
      <c r="Y51" s="93"/>
      <c r="Z51" s="92"/>
      <c r="AA51" s="92"/>
      <c r="AB51" s="92"/>
      <c r="AC51" s="92"/>
      <c r="AD51" s="93"/>
      <c r="AE51" s="92"/>
      <c r="AF51" s="92"/>
      <c r="AG51" s="92"/>
      <c r="AH51" s="92"/>
      <c r="AI51" s="93"/>
      <c r="AJ51" s="92"/>
      <c r="AK51" s="92"/>
      <c r="AL51" s="92"/>
      <c r="AM51" s="92"/>
      <c r="AN51" s="93"/>
    </row>
    <row r="52" spans="1:40" ht="15" customHeight="1">
      <c r="A52" s="25" t="s">
        <v>189</v>
      </c>
      <c r="B52" s="26" t="s">
        <v>126</v>
      </c>
      <c r="C52" s="66" t="s">
        <v>120</v>
      </c>
      <c r="D52" s="64"/>
      <c r="E52" s="72">
        <f>15*SUM(F52:I52,K52:N52,P52:S52,U52:X52,Z52:AC52,AE52:AH52,AJ52:AM52)</f>
        <v>30</v>
      </c>
      <c r="F52" s="89">
        <v>1</v>
      </c>
      <c r="G52" s="90"/>
      <c r="H52" s="90">
        <v>1</v>
      </c>
      <c r="I52" s="90"/>
      <c r="J52" s="91">
        <v>3</v>
      </c>
      <c r="K52" s="94"/>
      <c r="L52" s="95"/>
      <c r="M52" s="90"/>
      <c r="N52" s="90"/>
      <c r="O52" s="91"/>
      <c r="P52" s="89"/>
      <c r="Q52" s="90"/>
      <c r="R52" s="90"/>
      <c r="S52" s="90"/>
      <c r="T52" s="91"/>
      <c r="U52" s="89"/>
      <c r="V52" s="90"/>
      <c r="W52" s="90"/>
      <c r="X52" s="90"/>
      <c r="Y52" s="91"/>
      <c r="Z52" s="89"/>
      <c r="AA52" s="90"/>
      <c r="AB52" s="90"/>
      <c r="AC52" s="90"/>
      <c r="AD52" s="91"/>
      <c r="AE52" s="89"/>
      <c r="AF52" s="90"/>
      <c r="AG52" s="90"/>
      <c r="AH52" s="90"/>
      <c r="AI52" s="91"/>
      <c r="AJ52" s="89"/>
      <c r="AK52" s="90"/>
      <c r="AL52" s="90"/>
      <c r="AM52" s="90"/>
      <c r="AN52" s="91"/>
    </row>
    <row r="53" spans="1:40" ht="15" customHeight="1">
      <c r="A53" s="25" t="s">
        <v>189</v>
      </c>
      <c r="B53" s="26" t="s">
        <v>127</v>
      </c>
      <c r="C53" s="66" t="s">
        <v>265</v>
      </c>
      <c r="D53" s="64"/>
      <c r="E53" s="72">
        <f>15*SUM(F53:I53,K53:N53,P53:S53,U53:X53,Z53:AC53,AE53:AH53,AJ53:AM53)</f>
        <v>60</v>
      </c>
      <c r="F53" s="89"/>
      <c r="G53" s="90"/>
      <c r="H53" s="90"/>
      <c r="I53" s="90"/>
      <c r="J53" s="91"/>
      <c r="K53" s="96">
        <v>2</v>
      </c>
      <c r="L53" s="95"/>
      <c r="M53" s="90">
        <v>2</v>
      </c>
      <c r="N53" s="90"/>
      <c r="O53" s="91">
        <v>5</v>
      </c>
      <c r="P53" s="89"/>
      <c r="Q53" s="90"/>
      <c r="R53" s="90"/>
      <c r="S53" s="90"/>
      <c r="T53" s="91"/>
      <c r="U53" s="89"/>
      <c r="V53" s="90"/>
      <c r="W53" s="90"/>
      <c r="X53" s="90"/>
      <c r="Y53" s="91"/>
      <c r="Z53" s="89"/>
      <c r="AA53" s="90"/>
      <c r="AB53" s="90"/>
      <c r="AC53" s="90"/>
      <c r="AD53" s="91"/>
      <c r="AE53" s="89"/>
      <c r="AF53" s="90"/>
      <c r="AG53" s="90"/>
      <c r="AH53" s="90"/>
      <c r="AI53" s="91"/>
      <c r="AJ53" s="89"/>
      <c r="AK53" s="90"/>
      <c r="AL53" s="90"/>
      <c r="AM53" s="90"/>
      <c r="AN53" s="91"/>
    </row>
    <row r="54" spans="1:40" ht="18.75" customHeight="1">
      <c r="A54" s="25" t="s">
        <v>189</v>
      </c>
      <c r="B54" s="26" t="s">
        <v>128</v>
      </c>
      <c r="C54" s="66" t="s">
        <v>76</v>
      </c>
      <c r="D54" s="25"/>
      <c r="E54" s="28">
        <f>15*SUM(F54:I54,K54:N54,P54:S54,U54:X54,Z54:AC54,AE54:AH54,AJ54:AM54)</f>
        <v>15</v>
      </c>
      <c r="F54" s="33"/>
      <c r="G54" s="34"/>
      <c r="H54" s="34"/>
      <c r="I54" s="34"/>
      <c r="J54" s="35"/>
      <c r="K54" s="33"/>
      <c r="L54" s="34"/>
      <c r="M54" s="34"/>
      <c r="N54" s="34"/>
      <c r="O54" s="35"/>
      <c r="P54" s="33">
        <v>1</v>
      </c>
      <c r="Q54" s="34"/>
      <c r="R54" s="34"/>
      <c r="S54" s="34"/>
      <c r="T54" s="35">
        <v>1</v>
      </c>
      <c r="U54" s="33"/>
      <c r="V54" s="34"/>
      <c r="W54" s="34"/>
      <c r="X54" s="34"/>
      <c r="Y54" s="35"/>
      <c r="Z54" s="33"/>
      <c r="AA54" s="34"/>
      <c r="AB54" s="34"/>
      <c r="AC54" s="34"/>
      <c r="AD54" s="35"/>
      <c r="AE54" s="33"/>
      <c r="AF54" s="34"/>
      <c r="AG54" s="34"/>
      <c r="AH54" s="34"/>
      <c r="AI54" s="35"/>
      <c r="AJ54" s="33"/>
      <c r="AK54" s="34"/>
      <c r="AL54" s="34"/>
      <c r="AM54" s="34"/>
      <c r="AN54" s="35"/>
    </row>
    <row r="55" spans="1:40" ht="20.25" customHeight="1">
      <c r="A55" s="25"/>
      <c r="B55" s="26"/>
      <c r="C55" s="193" t="s">
        <v>57</v>
      </c>
      <c r="D55" s="92"/>
      <c r="E55" s="211">
        <f>SUM(E56:E62)</f>
        <v>195</v>
      </c>
      <c r="F55" s="92"/>
      <c r="G55" s="92"/>
      <c r="H55" s="92"/>
      <c r="I55" s="92"/>
      <c r="J55" s="93"/>
      <c r="K55" s="92"/>
      <c r="L55" s="92"/>
      <c r="M55" s="92"/>
      <c r="N55" s="92"/>
      <c r="O55" s="93"/>
      <c r="P55" s="92"/>
      <c r="Q55" s="92"/>
      <c r="R55" s="92"/>
      <c r="S55" s="92"/>
      <c r="T55" s="93"/>
      <c r="U55" s="92"/>
      <c r="V55" s="92"/>
      <c r="W55" s="92"/>
      <c r="X55" s="92"/>
      <c r="Y55" s="93"/>
      <c r="Z55" s="92"/>
      <c r="AA55" s="92"/>
      <c r="AB55" s="92"/>
      <c r="AC55" s="92"/>
      <c r="AD55" s="93"/>
      <c r="AE55" s="92"/>
      <c r="AF55" s="92"/>
      <c r="AG55" s="92"/>
      <c r="AH55" s="92"/>
      <c r="AI55" s="93"/>
      <c r="AJ55" s="92"/>
      <c r="AK55" s="92"/>
      <c r="AL55" s="92"/>
      <c r="AM55" s="92"/>
      <c r="AN55" s="93"/>
    </row>
    <row r="56" spans="1:40" ht="12.75">
      <c r="A56" s="25" t="s">
        <v>186</v>
      </c>
      <c r="B56" s="26" t="s">
        <v>129</v>
      </c>
      <c r="C56" s="66" t="s">
        <v>209</v>
      </c>
      <c r="D56" s="64"/>
      <c r="E56" s="72">
        <f aca="true" t="shared" si="2" ref="E56:E62">15*SUM(F56:I56,K56:N56,P56:S56,U56:X56,Z56:AC56,AE56:AH56,AJ56:AM56)</f>
        <v>45</v>
      </c>
      <c r="F56" s="89"/>
      <c r="G56" s="90"/>
      <c r="H56" s="90"/>
      <c r="I56" s="90"/>
      <c r="J56" s="91"/>
      <c r="K56" s="89"/>
      <c r="L56" s="90"/>
      <c r="M56" s="90"/>
      <c r="N56" s="90"/>
      <c r="O56" s="91"/>
      <c r="P56" s="89">
        <v>1</v>
      </c>
      <c r="Q56" s="90"/>
      <c r="R56" s="99">
        <v>2</v>
      </c>
      <c r="S56" s="90"/>
      <c r="T56" s="91">
        <v>3</v>
      </c>
      <c r="U56" s="89"/>
      <c r="V56" s="90"/>
      <c r="W56" s="90"/>
      <c r="X56" s="90"/>
      <c r="Y56" s="91"/>
      <c r="Z56" s="89"/>
      <c r="AA56" s="90"/>
      <c r="AB56" s="90"/>
      <c r="AC56" s="90"/>
      <c r="AD56" s="91"/>
      <c r="AE56" s="89"/>
      <c r="AF56" s="90"/>
      <c r="AG56" s="90"/>
      <c r="AH56" s="90"/>
      <c r="AI56" s="91"/>
      <c r="AJ56" s="89"/>
      <c r="AK56" s="90"/>
      <c r="AL56" s="90"/>
      <c r="AM56" s="90"/>
      <c r="AN56" s="91"/>
    </row>
    <row r="57" spans="1:40" ht="12.75">
      <c r="A57" s="25" t="s">
        <v>186</v>
      </c>
      <c r="B57" s="26" t="s">
        <v>130</v>
      </c>
      <c r="C57" s="66" t="s">
        <v>210</v>
      </c>
      <c r="D57" s="25"/>
      <c r="E57" s="28">
        <f t="shared" si="2"/>
        <v>30</v>
      </c>
      <c r="F57" s="33"/>
      <c r="G57" s="34"/>
      <c r="H57" s="34"/>
      <c r="I57" s="34"/>
      <c r="J57" s="35"/>
      <c r="K57" s="33"/>
      <c r="L57" s="34"/>
      <c r="M57" s="34"/>
      <c r="N57" s="34"/>
      <c r="O57" s="35"/>
      <c r="P57" s="33"/>
      <c r="Q57" s="34"/>
      <c r="R57" s="34"/>
      <c r="S57" s="34"/>
      <c r="T57" s="35"/>
      <c r="U57" s="33">
        <v>1</v>
      </c>
      <c r="V57" s="34"/>
      <c r="W57" s="34">
        <v>1</v>
      </c>
      <c r="X57" s="34"/>
      <c r="Y57" s="35">
        <v>3</v>
      </c>
      <c r="Z57" s="33"/>
      <c r="AA57" s="34"/>
      <c r="AB57" s="34"/>
      <c r="AC57" s="34"/>
      <c r="AD57" s="35"/>
      <c r="AE57" s="33"/>
      <c r="AF57" s="34"/>
      <c r="AG57" s="34"/>
      <c r="AH57" s="34"/>
      <c r="AI57" s="35"/>
      <c r="AJ57" s="33"/>
      <c r="AK57" s="34"/>
      <c r="AL57" s="34"/>
      <c r="AM57" s="34"/>
      <c r="AN57" s="35"/>
    </row>
    <row r="58" spans="1:40" ht="18.75" customHeight="1">
      <c r="A58" s="25" t="s">
        <v>186</v>
      </c>
      <c r="B58" s="26" t="s">
        <v>131</v>
      </c>
      <c r="C58" s="66" t="s">
        <v>211</v>
      </c>
      <c r="D58" s="25"/>
      <c r="E58" s="28">
        <f t="shared" si="2"/>
        <v>15</v>
      </c>
      <c r="F58" s="33"/>
      <c r="G58" s="34"/>
      <c r="H58" s="34"/>
      <c r="I58" s="34"/>
      <c r="J58" s="35"/>
      <c r="K58" s="33"/>
      <c r="L58" s="34"/>
      <c r="M58" s="34"/>
      <c r="N58" s="34"/>
      <c r="O58" s="35"/>
      <c r="P58" s="33"/>
      <c r="Q58" s="34"/>
      <c r="R58" s="34"/>
      <c r="S58" s="34"/>
      <c r="T58" s="35"/>
      <c r="U58" s="33">
        <v>1</v>
      </c>
      <c r="V58" s="34"/>
      <c r="W58" s="34"/>
      <c r="X58" s="34"/>
      <c r="Y58" s="35">
        <v>1</v>
      </c>
      <c r="Z58" s="33"/>
      <c r="AA58" s="34"/>
      <c r="AB58" s="34"/>
      <c r="AC58" s="34"/>
      <c r="AD58" s="35"/>
      <c r="AE58" s="33"/>
      <c r="AF58" s="34"/>
      <c r="AG58" s="34"/>
      <c r="AH58" s="34"/>
      <c r="AI58" s="35"/>
      <c r="AJ58" s="33"/>
      <c r="AK58" s="34"/>
      <c r="AL58" s="34"/>
      <c r="AM58" s="34"/>
      <c r="AN58" s="35"/>
    </row>
    <row r="59" spans="1:40" ht="15.75" customHeight="1">
      <c r="A59" s="25" t="s">
        <v>186</v>
      </c>
      <c r="B59" s="26" t="s">
        <v>132</v>
      </c>
      <c r="C59" s="66" t="s">
        <v>212</v>
      </c>
      <c r="D59" s="25"/>
      <c r="E59" s="28">
        <f t="shared" si="2"/>
        <v>30</v>
      </c>
      <c r="F59" s="33"/>
      <c r="G59" s="34"/>
      <c r="H59" s="34"/>
      <c r="I59" s="34"/>
      <c r="J59" s="35"/>
      <c r="K59" s="33"/>
      <c r="L59" s="34"/>
      <c r="M59" s="34"/>
      <c r="N59" s="34"/>
      <c r="O59" s="35"/>
      <c r="P59" s="33"/>
      <c r="Q59" s="34"/>
      <c r="R59" s="34"/>
      <c r="S59" s="34"/>
      <c r="T59" s="35"/>
      <c r="U59" s="39">
        <v>1</v>
      </c>
      <c r="V59" s="40"/>
      <c r="W59" s="40">
        <v>1</v>
      </c>
      <c r="X59" s="40"/>
      <c r="Y59" s="41">
        <v>2</v>
      </c>
      <c r="Z59" s="39"/>
      <c r="AA59" s="34"/>
      <c r="AB59" s="34"/>
      <c r="AC59" s="34"/>
      <c r="AD59" s="35"/>
      <c r="AE59" s="33"/>
      <c r="AF59" s="34"/>
      <c r="AG59" s="34"/>
      <c r="AH59" s="34"/>
      <c r="AI59" s="35"/>
      <c r="AJ59" s="33"/>
      <c r="AK59" s="34"/>
      <c r="AL59" s="34"/>
      <c r="AM59" s="34"/>
      <c r="AN59" s="35"/>
    </row>
    <row r="60" spans="1:40" ht="17.25" customHeight="1">
      <c r="A60" s="25" t="s">
        <v>186</v>
      </c>
      <c r="B60" s="26" t="s">
        <v>133</v>
      </c>
      <c r="C60" s="66" t="s">
        <v>213</v>
      </c>
      <c r="D60" s="64"/>
      <c r="E60" s="28">
        <f t="shared" si="2"/>
        <v>45</v>
      </c>
      <c r="F60" s="33"/>
      <c r="G60" s="34"/>
      <c r="H60" s="34"/>
      <c r="I60" s="34"/>
      <c r="J60" s="35"/>
      <c r="K60" s="33"/>
      <c r="L60" s="34"/>
      <c r="M60" s="34"/>
      <c r="N60" s="34"/>
      <c r="O60" s="35"/>
      <c r="P60" s="33"/>
      <c r="Q60" s="34"/>
      <c r="R60" s="34"/>
      <c r="S60" s="34"/>
      <c r="T60" s="35"/>
      <c r="U60" s="39"/>
      <c r="V60" s="40"/>
      <c r="W60" s="40"/>
      <c r="X60" s="40"/>
      <c r="Y60" s="41"/>
      <c r="Z60" s="39">
        <v>2</v>
      </c>
      <c r="AA60" s="34"/>
      <c r="AB60" s="34">
        <v>1</v>
      </c>
      <c r="AC60" s="34"/>
      <c r="AD60" s="35">
        <v>3</v>
      </c>
      <c r="AE60" s="33"/>
      <c r="AF60" s="34"/>
      <c r="AG60" s="34"/>
      <c r="AH60" s="34"/>
      <c r="AI60" s="35"/>
      <c r="AJ60" s="33"/>
      <c r="AK60" s="34"/>
      <c r="AL60" s="34"/>
      <c r="AM60" s="34"/>
      <c r="AN60" s="35"/>
    </row>
    <row r="61" spans="1:40" ht="15.75" customHeight="1">
      <c r="A61" s="25" t="s">
        <v>186</v>
      </c>
      <c r="B61" s="26" t="s">
        <v>134</v>
      </c>
      <c r="C61" s="66" t="s">
        <v>23</v>
      </c>
      <c r="D61" s="25"/>
      <c r="E61" s="28">
        <f t="shared" si="2"/>
        <v>15</v>
      </c>
      <c r="F61" s="33"/>
      <c r="G61" s="34"/>
      <c r="H61" s="34"/>
      <c r="I61" s="34"/>
      <c r="J61" s="35"/>
      <c r="K61" s="33"/>
      <c r="L61" s="34"/>
      <c r="M61" s="34"/>
      <c r="N61" s="34"/>
      <c r="O61" s="35"/>
      <c r="P61" s="33"/>
      <c r="Q61" s="34"/>
      <c r="R61" s="34"/>
      <c r="S61" s="34"/>
      <c r="T61" s="35"/>
      <c r="U61" s="39"/>
      <c r="V61" s="40"/>
      <c r="W61" s="40"/>
      <c r="X61" s="40"/>
      <c r="Y61" s="41"/>
      <c r="Z61" s="39"/>
      <c r="AA61" s="34"/>
      <c r="AB61" s="34"/>
      <c r="AC61" s="34"/>
      <c r="AD61" s="35"/>
      <c r="AE61" s="33">
        <v>1</v>
      </c>
      <c r="AF61" s="34"/>
      <c r="AG61" s="34"/>
      <c r="AH61" s="34"/>
      <c r="AI61" s="35">
        <v>1</v>
      </c>
      <c r="AJ61" s="33"/>
      <c r="AK61" s="34"/>
      <c r="AL61" s="34"/>
      <c r="AM61" s="34"/>
      <c r="AN61" s="35"/>
    </row>
    <row r="62" spans="1:40" ht="15.75" customHeight="1">
      <c r="A62" s="25" t="s">
        <v>184</v>
      </c>
      <c r="B62" s="26" t="s">
        <v>135</v>
      </c>
      <c r="C62" s="66" t="s">
        <v>214</v>
      </c>
      <c r="D62" s="25"/>
      <c r="E62" s="28">
        <f t="shared" si="2"/>
        <v>15</v>
      </c>
      <c r="F62" s="33"/>
      <c r="G62" s="34"/>
      <c r="H62" s="34"/>
      <c r="I62" s="34"/>
      <c r="J62" s="35"/>
      <c r="K62" s="33"/>
      <c r="L62" s="34"/>
      <c r="M62" s="34"/>
      <c r="N62" s="34"/>
      <c r="O62" s="35"/>
      <c r="P62" s="33"/>
      <c r="Q62" s="34"/>
      <c r="R62" s="34"/>
      <c r="S62" s="34"/>
      <c r="T62" s="35"/>
      <c r="U62" s="39"/>
      <c r="V62" s="40"/>
      <c r="W62" s="40"/>
      <c r="X62" s="40"/>
      <c r="Y62" s="41"/>
      <c r="Z62" s="39"/>
      <c r="AA62" s="34"/>
      <c r="AB62" s="34"/>
      <c r="AC62" s="34"/>
      <c r="AD62" s="35"/>
      <c r="AE62" s="33"/>
      <c r="AF62" s="34"/>
      <c r="AG62" s="34"/>
      <c r="AH62" s="34"/>
      <c r="AI62" s="35"/>
      <c r="AJ62" s="33">
        <v>1</v>
      </c>
      <c r="AK62" s="34"/>
      <c r="AL62" s="34"/>
      <c r="AM62" s="34"/>
      <c r="AN62" s="35">
        <v>1</v>
      </c>
    </row>
    <row r="63" spans="2:40" ht="21.75" customHeight="1">
      <c r="B63" s="26"/>
      <c r="C63" s="194" t="s">
        <v>59</v>
      </c>
      <c r="E63" s="211">
        <f>SUM(E64:E66)</f>
        <v>90</v>
      </c>
      <c r="F63" s="87"/>
      <c r="G63" s="87"/>
      <c r="H63" s="87"/>
      <c r="I63" s="87"/>
      <c r="J63" s="97"/>
      <c r="K63" s="87"/>
      <c r="L63" s="87"/>
      <c r="M63" s="87"/>
      <c r="N63" s="87"/>
      <c r="O63" s="97"/>
      <c r="P63" s="87"/>
      <c r="Q63" s="87"/>
      <c r="R63" s="87"/>
      <c r="S63" s="87"/>
      <c r="T63" s="97"/>
      <c r="U63" s="87"/>
      <c r="V63" s="87"/>
      <c r="W63" s="87"/>
      <c r="X63" s="87"/>
      <c r="Y63" s="97"/>
      <c r="Z63" s="87"/>
      <c r="AA63" s="87"/>
      <c r="AB63" s="87"/>
      <c r="AC63" s="87"/>
      <c r="AD63" s="97"/>
      <c r="AE63" s="87"/>
      <c r="AF63" s="87"/>
      <c r="AG63" s="87"/>
      <c r="AH63" s="87"/>
      <c r="AI63" s="97"/>
      <c r="AJ63" s="87"/>
      <c r="AK63" s="87"/>
      <c r="AL63" s="87"/>
      <c r="AM63" s="87"/>
      <c r="AN63" s="97"/>
    </row>
    <row r="64" spans="1:40" ht="15.75" customHeight="1">
      <c r="A64" s="25" t="s">
        <v>187</v>
      </c>
      <c r="B64" s="26" t="s">
        <v>136</v>
      </c>
      <c r="C64" s="66" t="s">
        <v>258</v>
      </c>
      <c r="D64" s="61"/>
      <c r="E64" s="72">
        <f>15*SUM(F64:I64,K64:N64,P64:S64,U64:X64,Z64:AC64,AE64:AH64,AJ64:AM64)</f>
        <v>15</v>
      </c>
      <c r="F64" s="89"/>
      <c r="G64" s="90"/>
      <c r="H64" s="90"/>
      <c r="I64" s="90"/>
      <c r="J64" s="91"/>
      <c r="K64" s="89">
        <v>1</v>
      </c>
      <c r="L64" s="90"/>
      <c r="M64" s="90"/>
      <c r="N64" s="90"/>
      <c r="O64" s="91">
        <v>1</v>
      </c>
      <c r="P64" s="89"/>
      <c r="Q64" s="90"/>
      <c r="R64" s="90"/>
      <c r="S64" s="90"/>
      <c r="T64" s="91"/>
      <c r="U64" s="89"/>
      <c r="V64" s="90"/>
      <c r="W64" s="90"/>
      <c r="X64" s="90"/>
      <c r="Y64" s="91"/>
      <c r="Z64" s="89"/>
      <c r="AA64" s="90"/>
      <c r="AB64" s="90"/>
      <c r="AC64" s="90"/>
      <c r="AD64" s="91"/>
      <c r="AE64" s="89"/>
      <c r="AF64" s="90"/>
      <c r="AG64" s="90"/>
      <c r="AH64" s="90"/>
      <c r="AI64" s="91"/>
      <c r="AJ64" s="89"/>
      <c r="AK64" s="90"/>
      <c r="AL64" s="90"/>
      <c r="AM64" s="90"/>
      <c r="AN64" s="91"/>
    </row>
    <row r="65" spans="1:40" ht="15.75" customHeight="1">
      <c r="A65" s="25" t="s">
        <v>187</v>
      </c>
      <c r="B65" s="26" t="s">
        <v>137</v>
      </c>
      <c r="C65" s="66" t="s">
        <v>259</v>
      </c>
      <c r="D65" s="61"/>
      <c r="E65" s="72">
        <f>15*SUM(F65:I65,K65:N65,P65:S65,U65:X65,Z65:AC65,AE65:AH65,AJ65:AM65)</f>
        <v>30</v>
      </c>
      <c r="F65" s="89"/>
      <c r="G65" s="90"/>
      <c r="H65" s="90"/>
      <c r="I65" s="90"/>
      <c r="J65" s="91"/>
      <c r="K65" s="89"/>
      <c r="L65" s="90"/>
      <c r="M65" s="90"/>
      <c r="N65" s="90"/>
      <c r="O65" s="91"/>
      <c r="P65" s="89"/>
      <c r="Q65" s="90"/>
      <c r="R65" s="90">
        <v>2</v>
      </c>
      <c r="S65" s="90"/>
      <c r="T65" s="91">
        <v>2</v>
      </c>
      <c r="U65" s="89"/>
      <c r="V65" s="90"/>
      <c r="W65" s="90"/>
      <c r="X65" s="90"/>
      <c r="Y65" s="91"/>
      <c r="Z65" s="89"/>
      <c r="AA65" s="90"/>
      <c r="AB65" s="90"/>
      <c r="AC65" s="90"/>
      <c r="AD65" s="91"/>
      <c r="AE65" s="89"/>
      <c r="AF65" s="90"/>
      <c r="AG65" s="90"/>
      <c r="AH65" s="90"/>
      <c r="AI65" s="91"/>
      <c r="AJ65" s="89"/>
      <c r="AK65" s="90"/>
      <c r="AL65" s="90"/>
      <c r="AM65" s="90"/>
      <c r="AN65" s="91"/>
    </row>
    <row r="66" spans="1:40" ht="15" customHeight="1">
      <c r="A66" s="25" t="s">
        <v>184</v>
      </c>
      <c r="B66" s="26" t="s">
        <v>138</v>
      </c>
      <c r="C66" s="66" t="s">
        <v>34</v>
      </c>
      <c r="D66" s="25"/>
      <c r="E66" s="28">
        <f>15*SUM(F66:I66,K66:N66,P66:S66,U66:X66,Z66:AC66,AE66:AH66,AJ66:AM66)</f>
        <v>45</v>
      </c>
      <c r="F66" s="33"/>
      <c r="G66" s="34"/>
      <c r="H66" s="34"/>
      <c r="I66" s="34"/>
      <c r="J66" s="35"/>
      <c r="K66" s="33"/>
      <c r="L66" s="34"/>
      <c r="M66" s="34"/>
      <c r="N66" s="34"/>
      <c r="O66" s="35"/>
      <c r="P66" s="33"/>
      <c r="Q66" s="34"/>
      <c r="R66" s="34"/>
      <c r="S66" s="34"/>
      <c r="T66" s="35"/>
      <c r="U66" s="33"/>
      <c r="V66" s="34"/>
      <c r="W66" s="34"/>
      <c r="X66" s="34"/>
      <c r="Y66" s="35"/>
      <c r="Z66" s="33">
        <v>2</v>
      </c>
      <c r="AA66" s="34"/>
      <c r="AB66" s="34">
        <v>1</v>
      </c>
      <c r="AC66" s="34"/>
      <c r="AD66" s="35">
        <v>3</v>
      </c>
      <c r="AE66" s="33"/>
      <c r="AF66" s="34"/>
      <c r="AG66" s="34"/>
      <c r="AH66" s="34"/>
      <c r="AI66" s="35"/>
      <c r="AJ66" s="33"/>
      <c r="AK66" s="34"/>
      <c r="AL66" s="34"/>
      <c r="AM66" s="34"/>
      <c r="AN66" s="35"/>
    </row>
    <row r="67" spans="2:40" ht="19.5" customHeight="1">
      <c r="B67" s="26"/>
      <c r="C67" s="194" t="s">
        <v>215</v>
      </c>
      <c r="E67" s="92"/>
      <c r="F67" s="87"/>
      <c r="G67" s="87"/>
      <c r="H67" s="87"/>
      <c r="I67" s="87"/>
      <c r="J67" s="97"/>
      <c r="K67" s="87"/>
      <c r="L67" s="87"/>
      <c r="M67" s="87"/>
      <c r="N67" s="87"/>
      <c r="O67" s="97"/>
      <c r="P67" s="87"/>
      <c r="Q67" s="87"/>
      <c r="R67" s="87"/>
      <c r="S67" s="87"/>
      <c r="T67" s="97"/>
      <c r="U67" s="87"/>
      <c r="V67" s="87"/>
      <c r="W67" s="87"/>
      <c r="X67" s="87"/>
      <c r="Y67" s="97"/>
      <c r="Z67" s="87"/>
      <c r="AA67" s="87"/>
      <c r="AB67" s="87"/>
      <c r="AC67" s="87"/>
      <c r="AD67" s="97"/>
      <c r="AE67" s="87"/>
      <c r="AF67" s="87"/>
      <c r="AG67" s="87"/>
      <c r="AH67" s="87"/>
      <c r="AI67" s="97"/>
      <c r="AJ67" s="87"/>
      <c r="AK67" s="87"/>
      <c r="AL67" s="87"/>
      <c r="AM67" s="87"/>
      <c r="AN67" s="97"/>
    </row>
    <row r="68" spans="1:40" ht="17.25" customHeight="1">
      <c r="A68" s="25" t="s">
        <v>184</v>
      </c>
      <c r="B68" s="26" t="s">
        <v>139</v>
      </c>
      <c r="C68" s="209" t="s">
        <v>208</v>
      </c>
      <c r="D68" s="195"/>
      <c r="E68" s="198">
        <v>30</v>
      </c>
      <c r="F68" s="33"/>
      <c r="G68" s="34"/>
      <c r="H68" s="34"/>
      <c r="I68" s="34"/>
      <c r="J68" s="35"/>
      <c r="K68" s="33"/>
      <c r="L68" s="34"/>
      <c r="M68" s="34"/>
      <c r="N68" s="34"/>
      <c r="O68" s="35"/>
      <c r="P68" s="33"/>
      <c r="Q68" s="34"/>
      <c r="R68" s="34"/>
      <c r="S68" s="34"/>
      <c r="T68" s="35"/>
      <c r="U68" s="33"/>
      <c r="V68" s="34"/>
      <c r="W68" s="34"/>
      <c r="X68" s="34"/>
      <c r="Y68" s="35"/>
      <c r="Z68" s="33">
        <v>1</v>
      </c>
      <c r="AA68" s="34"/>
      <c r="AB68" s="34">
        <v>1</v>
      </c>
      <c r="AC68" s="34"/>
      <c r="AD68" s="35">
        <v>2</v>
      </c>
      <c r="AE68" s="33"/>
      <c r="AF68" s="34"/>
      <c r="AG68" s="34"/>
      <c r="AH68" s="34"/>
      <c r="AI68" s="35"/>
      <c r="AJ68" s="33"/>
      <c r="AK68" s="34"/>
      <c r="AL68" s="34"/>
      <c r="AM68" s="34"/>
      <c r="AN68" s="35"/>
    </row>
    <row r="69" spans="1:40" ht="19.5" customHeight="1">
      <c r="A69" s="25" t="s">
        <v>184</v>
      </c>
      <c r="B69" s="26" t="s">
        <v>140</v>
      </c>
      <c r="C69" s="209" t="s">
        <v>207</v>
      </c>
      <c r="D69" s="195"/>
      <c r="E69" s="198">
        <v>30</v>
      </c>
      <c r="F69" s="33"/>
      <c r="G69" s="34"/>
      <c r="H69" s="34"/>
      <c r="I69" s="34"/>
      <c r="J69" s="35"/>
      <c r="K69" s="33"/>
      <c r="L69" s="34"/>
      <c r="M69" s="34"/>
      <c r="N69" s="34"/>
      <c r="O69" s="35"/>
      <c r="P69" s="33"/>
      <c r="Q69" s="34"/>
      <c r="R69" s="34"/>
      <c r="S69" s="34"/>
      <c r="T69" s="35"/>
      <c r="U69" s="33"/>
      <c r="V69" s="34"/>
      <c r="W69" s="34"/>
      <c r="X69" s="34"/>
      <c r="Y69" s="35"/>
      <c r="Z69" s="33"/>
      <c r="AA69" s="34"/>
      <c r="AB69" s="34"/>
      <c r="AC69" s="34"/>
      <c r="AD69" s="35"/>
      <c r="AE69" s="33">
        <v>1</v>
      </c>
      <c r="AF69" s="34"/>
      <c r="AG69" s="34">
        <v>1</v>
      </c>
      <c r="AH69" s="34"/>
      <c r="AI69" s="35">
        <v>2</v>
      </c>
      <c r="AJ69" s="33"/>
      <c r="AK69" s="34"/>
      <c r="AL69" s="34"/>
      <c r="AM69" s="34"/>
      <c r="AN69" s="35"/>
    </row>
    <row r="70" spans="2:41" ht="5.25" customHeight="1" thickBot="1">
      <c r="B70" s="71"/>
      <c r="C70" s="98"/>
      <c r="D70" s="71"/>
      <c r="E70" s="71"/>
      <c r="F70" s="73"/>
      <c r="G70" s="73"/>
      <c r="H70" s="73"/>
      <c r="I70" s="73"/>
      <c r="J70" s="74"/>
      <c r="K70" s="73"/>
      <c r="L70" s="73"/>
      <c r="M70" s="73"/>
      <c r="N70" s="73"/>
      <c r="O70" s="74"/>
      <c r="P70" s="73"/>
      <c r="Q70" s="73"/>
      <c r="R70" s="73"/>
      <c r="S70" s="73"/>
      <c r="T70" s="74"/>
      <c r="U70" s="73"/>
      <c r="V70" s="73"/>
      <c r="W70" s="73"/>
      <c r="X70" s="73"/>
      <c r="Y70" s="74"/>
      <c r="Z70" s="73"/>
      <c r="AA70" s="73"/>
      <c r="AB70" s="73"/>
      <c r="AC70" s="73"/>
      <c r="AD70" s="74"/>
      <c r="AE70" s="73"/>
      <c r="AF70" s="73"/>
      <c r="AG70" s="73"/>
      <c r="AH70" s="73"/>
      <c r="AI70" s="74"/>
      <c r="AJ70" s="73"/>
      <c r="AK70" s="73"/>
      <c r="AL70" s="73"/>
      <c r="AM70" s="73"/>
      <c r="AN70" s="74"/>
      <c r="AO70" s="82"/>
    </row>
    <row r="71" spans="1:40" ht="15" customHeight="1" thickBot="1" thickTop="1">
      <c r="A71" s="284" t="s">
        <v>181</v>
      </c>
      <c r="B71" s="285" t="s">
        <v>182</v>
      </c>
      <c r="C71" s="83"/>
      <c r="D71" s="288" t="s">
        <v>18</v>
      </c>
      <c r="E71" s="291" t="s">
        <v>17</v>
      </c>
      <c r="F71" s="294" t="s">
        <v>0</v>
      </c>
      <c r="G71" s="295"/>
      <c r="H71" s="295"/>
      <c r="I71" s="295"/>
      <c r="J71" s="295"/>
      <c r="K71" s="295"/>
      <c r="L71" s="295"/>
      <c r="M71" s="295"/>
      <c r="N71" s="295"/>
      <c r="O71" s="296"/>
      <c r="P71" s="294" t="s">
        <v>8</v>
      </c>
      <c r="Q71" s="295"/>
      <c r="R71" s="295"/>
      <c r="S71" s="295"/>
      <c r="T71" s="295"/>
      <c r="U71" s="295"/>
      <c r="V71" s="295"/>
      <c r="W71" s="295"/>
      <c r="X71" s="295"/>
      <c r="Y71" s="296"/>
      <c r="Z71" s="294" t="s">
        <v>9</v>
      </c>
      <c r="AA71" s="297"/>
      <c r="AB71" s="297"/>
      <c r="AC71" s="297"/>
      <c r="AD71" s="297"/>
      <c r="AE71" s="297"/>
      <c r="AF71" s="297"/>
      <c r="AG71" s="297"/>
      <c r="AH71" s="297"/>
      <c r="AI71" s="298"/>
      <c r="AJ71" s="294" t="s">
        <v>10</v>
      </c>
      <c r="AK71" s="297"/>
      <c r="AL71" s="297"/>
      <c r="AM71" s="297"/>
      <c r="AN71" s="298"/>
    </row>
    <row r="72" spans="1:40" ht="15" customHeight="1">
      <c r="A72" s="284"/>
      <c r="B72" s="286"/>
      <c r="C72" s="84" t="s">
        <v>16</v>
      </c>
      <c r="D72" s="289"/>
      <c r="E72" s="292"/>
      <c r="F72" s="299" t="s">
        <v>1</v>
      </c>
      <c r="G72" s="300"/>
      <c r="H72" s="300"/>
      <c r="I72" s="301"/>
      <c r="J72" s="302" t="s">
        <v>7</v>
      </c>
      <c r="K72" s="299" t="s">
        <v>2</v>
      </c>
      <c r="L72" s="304"/>
      <c r="M72" s="304"/>
      <c r="N72" s="305"/>
      <c r="O72" s="302" t="s">
        <v>7</v>
      </c>
      <c r="P72" s="299" t="s">
        <v>11</v>
      </c>
      <c r="Q72" s="300"/>
      <c r="R72" s="300"/>
      <c r="S72" s="301"/>
      <c r="T72" s="302" t="s">
        <v>7</v>
      </c>
      <c r="U72" s="299" t="s">
        <v>12</v>
      </c>
      <c r="V72" s="304"/>
      <c r="W72" s="304"/>
      <c r="X72" s="305"/>
      <c r="Y72" s="302" t="s">
        <v>7</v>
      </c>
      <c r="Z72" s="299" t="s">
        <v>13</v>
      </c>
      <c r="AA72" s="300"/>
      <c r="AB72" s="300"/>
      <c r="AC72" s="301"/>
      <c r="AD72" s="302" t="s">
        <v>7</v>
      </c>
      <c r="AE72" s="299" t="s">
        <v>14</v>
      </c>
      <c r="AF72" s="300"/>
      <c r="AG72" s="300"/>
      <c r="AH72" s="301"/>
      <c r="AI72" s="302" t="s">
        <v>7</v>
      </c>
      <c r="AJ72" s="299" t="s">
        <v>15</v>
      </c>
      <c r="AK72" s="300"/>
      <c r="AL72" s="300"/>
      <c r="AM72" s="301"/>
      <c r="AN72" s="302" t="s">
        <v>7</v>
      </c>
    </row>
    <row r="73" spans="1:40" ht="15" customHeight="1" thickBot="1">
      <c r="A73" s="284"/>
      <c r="B73" s="287"/>
      <c r="C73" s="85"/>
      <c r="D73" s="290"/>
      <c r="E73" s="293"/>
      <c r="F73" s="20" t="s">
        <v>3</v>
      </c>
      <c r="G73" s="21" t="s">
        <v>4</v>
      </c>
      <c r="H73" s="21" t="s">
        <v>5</v>
      </c>
      <c r="I73" s="21" t="s">
        <v>6</v>
      </c>
      <c r="J73" s="303"/>
      <c r="K73" s="20" t="s">
        <v>3</v>
      </c>
      <c r="L73" s="21" t="s">
        <v>4</v>
      </c>
      <c r="M73" s="21" t="s">
        <v>5</v>
      </c>
      <c r="N73" s="21" t="s">
        <v>6</v>
      </c>
      <c r="O73" s="303"/>
      <c r="P73" s="20" t="s">
        <v>3</v>
      </c>
      <c r="Q73" s="21" t="s">
        <v>4</v>
      </c>
      <c r="R73" s="21" t="s">
        <v>5</v>
      </c>
      <c r="S73" s="21" t="s">
        <v>6</v>
      </c>
      <c r="T73" s="303"/>
      <c r="U73" s="20" t="s">
        <v>3</v>
      </c>
      <c r="V73" s="21" t="s">
        <v>4</v>
      </c>
      <c r="W73" s="21" t="s">
        <v>5</v>
      </c>
      <c r="X73" s="21" t="s">
        <v>6</v>
      </c>
      <c r="Y73" s="303"/>
      <c r="Z73" s="22" t="s">
        <v>3</v>
      </c>
      <c r="AA73" s="23" t="s">
        <v>4</v>
      </c>
      <c r="AB73" s="23" t="s">
        <v>5</v>
      </c>
      <c r="AC73" s="23" t="s">
        <v>6</v>
      </c>
      <c r="AD73" s="306"/>
      <c r="AE73" s="22" t="s">
        <v>3</v>
      </c>
      <c r="AF73" s="23" t="s">
        <v>4</v>
      </c>
      <c r="AG73" s="23" t="s">
        <v>5</v>
      </c>
      <c r="AH73" s="23" t="s">
        <v>6</v>
      </c>
      <c r="AI73" s="306"/>
      <c r="AJ73" s="22" t="s">
        <v>3</v>
      </c>
      <c r="AK73" s="23" t="s">
        <v>4</v>
      </c>
      <c r="AL73" s="23" t="s">
        <v>5</v>
      </c>
      <c r="AM73" s="23" t="s">
        <v>6</v>
      </c>
      <c r="AN73" s="306"/>
    </row>
    <row r="74" spans="4:40" ht="3" customHeight="1" thickTop="1">
      <c r="D74" s="92"/>
      <c r="E74" s="92"/>
      <c r="F74" s="92"/>
      <c r="G74" s="92"/>
      <c r="H74" s="92"/>
      <c r="I74" s="92"/>
      <c r="J74" s="93"/>
      <c r="K74" s="92"/>
      <c r="L74" s="92"/>
      <c r="M74" s="92"/>
      <c r="N74" s="92"/>
      <c r="O74" s="93"/>
      <c r="P74" s="92"/>
      <c r="Q74" s="92"/>
      <c r="R74" s="92"/>
      <c r="S74" s="92"/>
      <c r="T74" s="93"/>
      <c r="U74" s="92"/>
      <c r="V74" s="92"/>
      <c r="W74" s="92"/>
      <c r="X74" s="92"/>
      <c r="Y74" s="93"/>
      <c r="Z74" s="92"/>
      <c r="AA74" s="92"/>
      <c r="AB74" s="92"/>
      <c r="AC74" s="92"/>
      <c r="AD74" s="93"/>
      <c r="AE74" s="92"/>
      <c r="AF74" s="92"/>
      <c r="AG74" s="92"/>
      <c r="AH74" s="92"/>
      <c r="AI74" s="93"/>
      <c r="AJ74" s="92"/>
      <c r="AK74" s="92"/>
      <c r="AL74" s="92"/>
      <c r="AM74" s="92"/>
      <c r="AN74" s="93"/>
    </row>
    <row r="75" spans="1:40" ht="15" customHeight="1">
      <c r="A75" s="25" t="s">
        <v>184</v>
      </c>
      <c r="B75" s="26" t="s">
        <v>141</v>
      </c>
      <c r="C75" s="66" t="s">
        <v>260</v>
      </c>
      <c r="D75" s="64"/>
      <c r="E75" s="72">
        <f aca="true" t="shared" si="3" ref="E75:E85">15*SUM(F75:I75,K75:N75,P75:S75,U75:X75,Z75:AC75,AE75:AH75,AJ75:AM75)</f>
        <v>60</v>
      </c>
      <c r="F75" s="89"/>
      <c r="G75" s="90"/>
      <c r="H75" s="90"/>
      <c r="I75" s="90"/>
      <c r="J75" s="91"/>
      <c r="K75" s="89"/>
      <c r="L75" s="90"/>
      <c r="M75" s="90"/>
      <c r="N75" s="90"/>
      <c r="O75" s="91"/>
      <c r="P75" s="89"/>
      <c r="Q75" s="90"/>
      <c r="R75" s="90"/>
      <c r="S75" s="90"/>
      <c r="T75" s="91"/>
      <c r="U75" s="96">
        <v>2</v>
      </c>
      <c r="V75" s="99">
        <v>2</v>
      </c>
      <c r="W75" s="99"/>
      <c r="X75" s="99"/>
      <c r="Y75" s="100">
        <v>5</v>
      </c>
      <c r="Z75" s="94"/>
      <c r="AA75" s="90"/>
      <c r="AB75" s="90"/>
      <c r="AC75" s="90"/>
      <c r="AD75" s="91"/>
      <c r="AE75" s="89"/>
      <c r="AF75" s="90"/>
      <c r="AG75" s="90"/>
      <c r="AH75" s="90"/>
      <c r="AI75" s="91"/>
      <c r="AJ75" s="89"/>
      <c r="AK75" s="90"/>
      <c r="AL75" s="90"/>
      <c r="AM75" s="90"/>
      <c r="AN75" s="91"/>
    </row>
    <row r="76" spans="1:40" ht="15" customHeight="1">
      <c r="A76" s="25" t="s">
        <v>184</v>
      </c>
      <c r="B76" s="26" t="s">
        <v>142</v>
      </c>
      <c r="C76" s="66" t="s">
        <v>261</v>
      </c>
      <c r="D76" s="64"/>
      <c r="E76" s="72">
        <f t="shared" si="3"/>
        <v>15</v>
      </c>
      <c r="F76" s="89"/>
      <c r="G76" s="90"/>
      <c r="H76" s="90"/>
      <c r="I76" s="90"/>
      <c r="J76" s="91"/>
      <c r="K76" s="89"/>
      <c r="L76" s="90"/>
      <c r="M76" s="90"/>
      <c r="N76" s="90"/>
      <c r="O76" s="91"/>
      <c r="P76" s="89"/>
      <c r="Q76" s="90"/>
      <c r="R76" s="90"/>
      <c r="S76" s="90"/>
      <c r="T76" s="91"/>
      <c r="U76" s="94"/>
      <c r="V76" s="99"/>
      <c r="W76" s="99"/>
      <c r="X76" s="99"/>
      <c r="Y76" s="100"/>
      <c r="Z76" s="94"/>
      <c r="AA76" s="90"/>
      <c r="AB76" s="90">
        <v>1</v>
      </c>
      <c r="AC76" s="90"/>
      <c r="AD76" s="91">
        <v>1</v>
      </c>
      <c r="AE76" s="89"/>
      <c r="AF76" s="90"/>
      <c r="AG76" s="90"/>
      <c r="AH76" s="90"/>
      <c r="AI76" s="91"/>
      <c r="AJ76" s="89"/>
      <c r="AK76" s="90"/>
      <c r="AL76" s="90"/>
      <c r="AM76" s="90"/>
      <c r="AN76" s="91"/>
    </row>
    <row r="77" spans="1:40" ht="17.25" customHeight="1">
      <c r="A77" s="25" t="s">
        <v>206</v>
      </c>
      <c r="B77" s="26" t="s">
        <v>143</v>
      </c>
      <c r="C77" s="66" t="s">
        <v>236</v>
      </c>
      <c r="D77" s="25"/>
      <c r="E77" s="28">
        <f t="shared" si="3"/>
        <v>45</v>
      </c>
      <c r="F77" s="33"/>
      <c r="G77" s="34"/>
      <c r="H77" s="34"/>
      <c r="I77" s="34"/>
      <c r="J77" s="35"/>
      <c r="K77" s="33"/>
      <c r="L77" s="34"/>
      <c r="M77" s="34"/>
      <c r="N77" s="34"/>
      <c r="O77" s="35"/>
      <c r="P77" s="39"/>
      <c r="Q77" s="34"/>
      <c r="R77" s="34"/>
      <c r="S77" s="34"/>
      <c r="T77" s="35"/>
      <c r="U77" s="62">
        <v>2</v>
      </c>
      <c r="V77" s="34">
        <v>1</v>
      </c>
      <c r="W77" s="34"/>
      <c r="X77" s="34"/>
      <c r="Y77" s="35">
        <v>4</v>
      </c>
      <c r="Z77" s="33"/>
      <c r="AA77" s="34"/>
      <c r="AB77" s="34"/>
      <c r="AC77" s="34"/>
      <c r="AD77" s="35"/>
      <c r="AE77" s="33"/>
      <c r="AF77" s="34"/>
      <c r="AG77" s="34"/>
      <c r="AH77" s="34"/>
      <c r="AI77" s="35"/>
      <c r="AJ77" s="33"/>
      <c r="AK77" s="34"/>
      <c r="AL77" s="34"/>
      <c r="AM77" s="34"/>
      <c r="AN77" s="35"/>
    </row>
    <row r="78" spans="1:40" ht="27" customHeight="1">
      <c r="A78" s="25" t="s">
        <v>206</v>
      </c>
      <c r="B78" s="26" t="s">
        <v>144</v>
      </c>
      <c r="C78" s="66" t="s">
        <v>235</v>
      </c>
      <c r="D78" s="25"/>
      <c r="E78" s="28">
        <f t="shared" si="3"/>
        <v>15</v>
      </c>
      <c r="F78" s="89"/>
      <c r="G78" s="90"/>
      <c r="H78" s="90"/>
      <c r="I78" s="90"/>
      <c r="J78" s="91"/>
      <c r="K78" s="89"/>
      <c r="L78" s="90"/>
      <c r="M78" s="90"/>
      <c r="N78" s="90"/>
      <c r="O78" s="91"/>
      <c r="P78" s="94"/>
      <c r="Q78" s="90"/>
      <c r="R78" s="90"/>
      <c r="S78" s="90"/>
      <c r="T78" s="91"/>
      <c r="U78" s="94"/>
      <c r="V78" s="90"/>
      <c r="W78" s="90"/>
      <c r="X78" s="90"/>
      <c r="Y78" s="91"/>
      <c r="Z78" s="33"/>
      <c r="AA78" s="34"/>
      <c r="AB78" s="34">
        <v>1</v>
      </c>
      <c r="AC78" s="34"/>
      <c r="AD78" s="35">
        <v>1</v>
      </c>
      <c r="AE78" s="94"/>
      <c r="AF78" s="99"/>
      <c r="AG78" s="99"/>
      <c r="AH78" s="99"/>
      <c r="AI78" s="100"/>
      <c r="AJ78" s="94"/>
      <c r="AK78" s="90"/>
      <c r="AL78" s="90"/>
      <c r="AM78" s="90"/>
      <c r="AN78" s="91"/>
    </row>
    <row r="79" spans="1:40" ht="15" customHeight="1">
      <c r="A79" s="25" t="s">
        <v>189</v>
      </c>
      <c r="B79" s="26" t="s">
        <v>145</v>
      </c>
      <c r="C79" s="66" t="s">
        <v>58</v>
      </c>
      <c r="D79" s="25"/>
      <c r="E79" s="28">
        <f t="shared" si="3"/>
        <v>45</v>
      </c>
      <c r="F79" s="33"/>
      <c r="G79" s="34"/>
      <c r="H79" s="34"/>
      <c r="I79" s="34"/>
      <c r="J79" s="35"/>
      <c r="K79" s="33"/>
      <c r="L79" s="34"/>
      <c r="M79" s="34"/>
      <c r="N79" s="34"/>
      <c r="O79" s="35"/>
      <c r="P79" s="33"/>
      <c r="Q79" s="34"/>
      <c r="R79" s="34"/>
      <c r="S79" s="34"/>
      <c r="T79" s="35"/>
      <c r="U79" s="33"/>
      <c r="V79" s="34"/>
      <c r="W79" s="34"/>
      <c r="X79" s="34"/>
      <c r="Y79" s="35"/>
      <c r="Z79" s="39"/>
      <c r="AA79" s="34"/>
      <c r="AB79" s="34"/>
      <c r="AC79" s="34"/>
      <c r="AD79" s="35"/>
      <c r="AE79" s="62">
        <v>1</v>
      </c>
      <c r="AF79" s="40">
        <v>1</v>
      </c>
      <c r="AG79" s="40">
        <v>1</v>
      </c>
      <c r="AH79" s="40"/>
      <c r="AI79" s="78">
        <v>3</v>
      </c>
      <c r="AJ79" s="39"/>
      <c r="AK79" s="34"/>
      <c r="AL79" s="34"/>
      <c r="AM79" s="34"/>
      <c r="AN79" s="35"/>
    </row>
    <row r="80" spans="1:40" ht="15" customHeight="1">
      <c r="A80" s="25" t="s">
        <v>189</v>
      </c>
      <c r="B80" s="26" t="s">
        <v>146</v>
      </c>
      <c r="C80" s="66" t="s">
        <v>22</v>
      </c>
      <c r="D80" s="25"/>
      <c r="E80" s="28">
        <f t="shared" si="3"/>
        <v>30</v>
      </c>
      <c r="F80" s="33"/>
      <c r="G80" s="34"/>
      <c r="H80" s="34"/>
      <c r="I80" s="34"/>
      <c r="J80" s="35"/>
      <c r="K80" s="33"/>
      <c r="L80" s="34"/>
      <c r="M80" s="34"/>
      <c r="N80" s="34"/>
      <c r="O80" s="35"/>
      <c r="P80" s="33"/>
      <c r="Q80" s="34"/>
      <c r="R80" s="34"/>
      <c r="S80" s="34"/>
      <c r="T80" s="35"/>
      <c r="U80" s="33"/>
      <c r="V80" s="34"/>
      <c r="W80" s="34"/>
      <c r="X80" s="34"/>
      <c r="Y80" s="35"/>
      <c r="Z80" s="33">
        <v>1</v>
      </c>
      <c r="AA80" s="34"/>
      <c r="AB80" s="34">
        <v>1</v>
      </c>
      <c r="AC80" s="34"/>
      <c r="AD80" s="41">
        <v>2</v>
      </c>
      <c r="AE80" s="39"/>
      <c r="AF80" s="40"/>
      <c r="AG80" s="40"/>
      <c r="AH80" s="40"/>
      <c r="AI80" s="41"/>
      <c r="AJ80" s="39"/>
      <c r="AK80" s="34"/>
      <c r="AL80" s="34"/>
      <c r="AM80" s="34"/>
      <c r="AN80" s="35"/>
    </row>
    <row r="81" spans="1:40" ht="15" customHeight="1">
      <c r="A81" s="25" t="s">
        <v>184</v>
      </c>
      <c r="B81" s="26" t="s">
        <v>147</v>
      </c>
      <c r="C81" s="66" t="s">
        <v>27</v>
      </c>
      <c r="D81" s="25"/>
      <c r="E81" s="28">
        <f t="shared" si="3"/>
        <v>30</v>
      </c>
      <c r="F81" s="33"/>
      <c r="G81" s="34"/>
      <c r="H81" s="34"/>
      <c r="I81" s="34"/>
      <c r="J81" s="35"/>
      <c r="K81" s="33"/>
      <c r="L81" s="34"/>
      <c r="M81" s="34"/>
      <c r="N81" s="34"/>
      <c r="O81" s="35"/>
      <c r="P81" s="33"/>
      <c r="Q81" s="34"/>
      <c r="R81" s="34"/>
      <c r="S81" s="34"/>
      <c r="T81" s="35"/>
      <c r="U81" s="33"/>
      <c r="V81" s="34"/>
      <c r="W81" s="34"/>
      <c r="X81" s="34"/>
      <c r="Y81" s="35"/>
      <c r="Z81" s="33"/>
      <c r="AA81" s="34"/>
      <c r="AB81" s="34"/>
      <c r="AC81" s="34"/>
      <c r="AD81" s="35"/>
      <c r="AE81" s="39">
        <v>1</v>
      </c>
      <c r="AF81" s="40"/>
      <c r="AG81" s="40">
        <v>1</v>
      </c>
      <c r="AH81" s="40"/>
      <c r="AI81" s="41">
        <v>2</v>
      </c>
      <c r="AJ81" s="39"/>
      <c r="AK81" s="34"/>
      <c r="AL81" s="34"/>
      <c r="AM81" s="34"/>
      <c r="AN81" s="35"/>
    </row>
    <row r="82" spans="1:40" ht="15" customHeight="1">
      <c r="A82" s="25" t="s">
        <v>189</v>
      </c>
      <c r="B82" s="26" t="s">
        <v>148</v>
      </c>
      <c r="C82" s="66" t="s">
        <v>33</v>
      </c>
      <c r="D82" s="25"/>
      <c r="E82" s="28">
        <f t="shared" si="3"/>
        <v>30</v>
      </c>
      <c r="F82" s="33"/>
      <c r="G82" s="34"/>
      <c r="H82" s="34"/>
      <c r="I82" s="34"/>
      <c r="J82" s="35"/>
      <c r="K82" s="33"/>
      <c r="L82" s="34"/>
      <c r="M82" s="34"/>
      <c r="N82" s="34"/>
      <c r="O82" s="35"/>
      <c r="P82" s="33"/>
      <c r="Q82" s="34"/>
      <c r="R82" s="34"/>
      <c r="S82" s="34"/>
      <c r="T82" s="35"/>
      <c r="U82" s="33"/>
      <c r="V82" s="34"/>
      <c r="W82" s="34"/>
      <c r="X82" s="34"/>
      <c r="Y82" s="35"/>
      <c r="Z82" s="33"/>
      <c r="AA82" s="34"/>
      <c r="AB82" s="34"/>
      <c r="AC82" s="34"/>
      <c r="AD82" s="35"/>
      <c r="AE82" s="39">
        <v>1</v>
      </c>
      <c r="AF82" s="40"/>
      <c r="AG82" s="40">
        <v>1</v>
      </c>
      <c r="AH82" s="40"/>
      <c r="AI82" s="41">
        <v>2</v>
      </c>
      <c r="AJ82" s="39"/>
      <c r="AK82" s="34"/>
      <c r="AL82" s="34"/>
      <c r="AM82" s="34"/>
      <c r="AN82" s="35"/>
    </row>
    <row r="83" spans="1:40" ht="15" customHeight="1">
      <c r="A83" s="25" t="s">
        <v>184</v>
      </c>
      <c r="B83" s="26" t="s">
        <v>149</v>
      </c>
      <c r="C83" s="27" t="s">
        <v>64</v>
      </c>
      <c r="D83" s="25"/>
      <c r="E83" s="28">
        <f t="shared" si="3"/>
        <v>30</v>
      </c>
      <c r="F83" s="46"/>
      <c r="G83" s="44"/>
      <c r="H83" s="44"/>
      <c r="I83" s="44"/>
      <c r="J83" s="45"/>
      <c r="K83" s="46"/>
      <c r="L83" s="44"/>
      <c r="M83" s="44"/>
      <c r="N83" s="44"/>
      <c r="O83" s="45"/>
      <c r="P83" s="46"/>
      <c r="Q83" s="44"/>
      <c r="R83" s="44"/>
      <c r="S83" s="44"/>
      <c r="T83" s="45"/>
      <c r="U83" s="46"/>
      <c r="V83" s="44"/>
      <c r="W83" s="44"/>
      <c r="X83" s="44"/>
      <c r="Y83" s="45"/>
      <c r="Z83" s="46"/>
      <c r="AA83" s="44"/>
      <c r="AB83" s="44"/>
      <c r="AC83" s="44"/>
      <c r="AD83" s="45"/>
      <c r="AE83" s="101">
        <v>1</v>
      </c>
      <c r="AF83" s="102"/>
      <c r="AG83" s="102">
        <v>1</v>
      </c>
      <c r="AH83" s="102"/>
      <c r="AI83" s="103">
        <v>2</v>
      </c>
      <c r="AJ83" s="101"/>
      <c r="AK83" s="44"/>
      <c r="AL83" s="44"/>
      <c r="AM83" s="44"/>
      <c r="AN83" s="45"/>
    </row>
    <row r="84" spans="1:40" ht="15.75" customHeight="1">
      <c r="A84" s="25" t="s">
        <v>184</v>
      </c>
      <c r="B84" s="26" t="s">
        <v>150</v>
      </c>
      <c r="C84" s="66" t="s">
        <v>60</v>
      </c>
      <c r="D84" s="25"/>
      <c r="E84" s="28">
        <f t="shared" si="3"/>
        <v>30</v>
      </c>
      <c r="F84" s="46"/>
      <c r="G84" s="44"/>
      <c r="H84" s="44"/>
      <c r="I84" s="44"/>
      <c r="J84" s="45"/>
      <c r="K84" s="46"/>
      <c r="L84" s="44"/>
      <c r="M84" s="44"/>
      <c r="N84" s="44"/>
      <c r="O84" s="45"/>
      <c r="P84" s="46"/>
      <c r="Q84" s="44"/>
      <c r="R84" s="44"/>
      <c r="S84" s="44"/>
      <c r="T84" s="45"/>
      <c r="U84" s="46"/>
      <c r="V84" s="44"/>
      <c r="W84" s="44"/>
      <c r="X84" s="44"/>
      <c r="Y84" s="45"/>
      <c r="Z84" s="46"/>
      <c r="AA84" s="44"/>
      <c r="AB84" s="44"/>
      <c r="AC84" s="44"/>
      <c r="AD84" s="45"/>
      <c r="AE84" s="46"/>
      <c r="AF84" s="44"/>
      <c r="AG84" s="44"/>
      <c r="AH84" s="44"/>
      <c r="AI84" s="45"/>
      <c r="AJ84" s="46">
        <v>2</v>
      </c>
      <c r="AK84" s="44"/>
      <c r="AL84" s="44"/>
      <c r="AM84" s="44"/>
      <c r="AN84" s="212">
        <v>2</v>
      </c>
    </row>
    <row r="85" spans="1:40" ht="16.5" customHeight="1" thickBot="1">
      <c r="A85" s="104" t="s">
        <v>271</v>
      </c>
      <c r="B85" s="26" t="s">
        <v>151</v>
      </c>
      <c r="C85" s="66" t="s">
        <v>24</v>
      </c>
      <c r="D85" s="25"/>
      <c r="E85" s="105">
        <f t="shared" si="3"/>
        <v>45</v>
      </c>
      <c r="F85" s="54"/>
      <c r="G85" s="52"/>
      <c r="H85" s="52"/>
      <c r="I85" s="52"/>
      <c r="J85" s="70"/>
      <c r="K85" s="54"/>
      <c r="L85" s="52"/>
      <c r="M85" s="52"/>
      <c r="N85" s="52"/>
      <c r="O85" s="53"/>
      <c r="P85" s="54"/>
      <c r="Q85" s="52"/>
      <c r="R85" s="52"/>
      <c r="S85" s="52"/>
      <c r="T85" s="53"/>
      <c r="U85" s="54"/>
      <c r="V85" s="52"/>
      <c r="W85" s="52"/>
      <c r="X85" s="52"/>
      <c r="Y85" s="53"/>
      <c r="Z85" s="54"/>
      <c r="AA85" s="52"/>
      <c r="AB85" s="52"/>
      <c r="AC85" s="52">
        <v>3</v>
      </c>
      <c r="AD85" s="53">
        <v>5</v>
      </c>
      <c r="AE85" s="54"/>
      <c r="AF85" s="52"/>
      <c r="AG85" s="52"/>
      <c r="AH85" s="52"/>
      <c r="AI85" s="53"/>
      <c r="AJ85" s="54"/>
      <c r="AK85" s="52"/>
      <c r="AL85" s="52"/>
      <c r="AM85" s="52"/>
      <c r="AN85" s="53"/>
    </row>
    <row r="86" spans="1:40" ht="7.5" customHeight="1">
      <c r="A86" s="106"/>
      <c r="B86" s="107"/>
      <c r="C86" s="98"/>
      <c r="D86" s="71"/>
      <c r="E86" s="71"/>
      <c r="F86" s="73"/>
      <c r="G86" s="73"/>
      <c r="H86" s="73"/>
      <c r="I86" s="73"/>
      <c r="J86" s="77"/>
      <c r="K86" s="73"/>
      <c r="L86" s="73"/>
      <c r="M86" s="73"/>
      <c r="N86" s="73"/>
      <c r="O86" s="74"/>
      <c r="P86" s="73"/>
      <c r="Q86" s="73"/>
      <c r="R86" s="73"/>
      <c r="S86" s="73"/>
      <c r="T86" s="74"/>
      <c r="U86" s="73"/>
      <c r="V86" s="73"/>
      <c r="W86" s="73"/>
      <c r="X86" s="73"/>
      <c r="Y86" s="74"/>
      <c r="Z86" s="73"/>
      <c r="AA86" s="73"/>
      <c r="AB86" s="73"/>
      <c r="AC86" s="73"/>
      <c r="AD86" s="74"/>
      <c r="AE86" s="73"/>
      <c r="AF86" s="73"/>
      <c r="AG86" s="73"/>
      <c r="AH86" s="73"/>
      <c r="AI86" s="74"/>
      <c r="AJ86" s="73"/>
      <c r="AK86" s="73"/>
      <c r="AL86" s="73"/>
      <c r="AM86" s="73"/>
      <c r="AN86" s="74"/>
    </row>
    <row r="87" spans="2:42" ht="12.75">
      <c r="B87" s="81"/>
      <c r="C87" s="56" t="s">
        <v>200</v>
      </c>
      <c r="D87" s="108">
        <f>J87+O87+T87+Y87+AD87+AI87+AN87</f>
        <v>84</v>
      </c>
      <c r="E87" s="109">
        <f>SUM(E46:E50,E52:E54,E56:E62,E64:E66,E68:E69,E75:E85)</f>
        <v>1080</v>
      </c>
      <c r="J87" s="110">
        <f>SUM(J46:J50,J52:J54,J56:J62,J64:J66,J68:J69,J75:J85)</f>
        <v>7</v>
      </c>
      <c r="K87" s="111"/>
      <c r="L87" s="111"/>
      <c r="M87" s="111"/>
      <c r="N87" s="111"/>
      <c r="O87" s="110">
        <f>SUM(O46:O50,O52:O54,O56:O62,O64:O66,O68:O69,O75:O85)</f>
        <v>12</v>
      </c>
      <c r="P87" s="111"/>
      <c r="Q87" s="111"/>
      <c r="R87" s="111"/>
      <c r="S87" s="111"/>
      <c r="T87" s="110">
        <f>SUM(T46:T50,T52:T54,T56:T62,T64:T66,T68:T69,T75:T85)</f>
        <v>11</v>
      </c>
      <c r="U87" s="111"/>
      <c r="V87" s="111"/>
      <c r="W87" s="111"/>
      <c r="X87" s="111"/>
      <c r="Y87" s="110">
        <f>SUM(Y46:Y50,Y52:Y54,Y56:Y62,Y64:Y66,Y68:Y69,Y75:Y85)</f>
        <v>22</v>
      </c>
      <c r="Z87" s="111"/>
      <c r="AA87" s="111"/>
      <c r="AB87" s="111"/>
      <c r="AC87" s="111"/>
      <c r="AD87" s="110">
        <f>SUM(AD46:AD50,AD52:AD54,AD56:AD62,AD64:AD66,AD68:AD69,AD75:AD85)</f>
        <v>17</v>
      </c>
      <c r="AE87" s="111"/>
      <c r="AF87" s="111"/>
      <c r="AG87" s="111"/>
      <c r="AH87" s="111"/>
      <c r="AI87" s="110">
        <f>SUM(AI46:AI50,AI52:AI54,AI56:AI62,AI64:AI66,AI68:AI69,AI75:AI85)</f>
        <v>12</v>
      </c>
      <c r="AJ87" s="111"/>
      <c r="AK87" s="111"/>
      <c r="AL87" s="111"/>
      <c r="AM87" s="111"/>
      <c r="AN87" s="110">
        <f>SUM(AN46:AN50,AN52:AN54,AN56:AN62,AN64:AN66,AN68:AN69,AN75:AN85)</f>
        <v>3</v>
      </c>
      <c r="AO87" s="111"/>
      <c r="AP87" s="111"/>
    </row>
    <row r="88" spans="2:36" ht="32.25" customHeight="1" thickBot="1">
      <c r="B88" s="112" t="s">
        <v>81</v>
      </c>
      <c r="C88" s="307" t="s">
        <v>319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</row>
    <row r="89" spans="1:40" ht="13.5" customHeight="1" thickBot="1" thickTop="1">
      <c r="A89" s="284" t="s">
        <v>181</v>
      </c>
      <c r="B89" s="285" t="s">
        <v>182</v>
      </c>
      <c r="C89" s="83"/>
      <c r="D89" s="288" t="s">
        <v>18</v>
      </c>
      <c r="E89" s="291" t="s">
        <v>17</v>
      </c>
      <c r="F89" s="294" t="s">
        <v>0</v>
      </c>
      <c r="G89" s="295"/>
      <c r="H89" s="295"/>
      <c r="I89" s="295"/>
      <c r="J89" s="295"/>
      <c r="K89" s="295"/>
      <c r="L89" s="295"/>
      <c r="M89" s="295"/>
      <c r="N89" s="295"/>
      <c r="O89" s="296"/>
      <c r="P89" s="294" t="s">
        <v>8</v>
      </c>
      <c r="Q89" s="295"/>
      <c r="R89" s="295"/>
      <c r="S89" s="295"/>
      <c r="T89" s="295"/>
      <c r="U89" s="295"/>
      <c r="V89" s="295"/>
      <c r="W89" s="295"/>
      <c r="X89" s="295"/>
      <c r="Y89" s="296"/>
      <c r="Z89" s="294" t="s">
        <v>9</v>
      </c>
      <c r="AA89" s="297"/>
      <c r="AB89" s="297"/>
      <c r="AC89" s="297"/>
      <c r="AD89" s="297"/>
      <c r="AE89" s="297"/>
      <c r="AF89" s="297"/>
      <c r="AG89" s="297"/>
      <c r="AH89" s="297"/>
      <c r="AI89" s="298"/>
      <c r="AJ89" s="294" t="s">
        <v>10</v>
      </c>
      <c r="AK89" s="297"/>
      <c r="AL89" s="297"/>
      <c r="AM89" s="297"/>
      <c r="AN89" s="298"/>
    </row>
    <row r="90" spans="1:40" ht="13.5" customHeight="1">
      <c r="A90" s="284"/>
      <c r="B90" s="286"/>
      <c r="C90" s="84" t="s">
        <v>16</v>
      </c>
      <c r="D90" s="289"/>
      <c r="E90" s="292"/>
      <c r="F90" s="299" t="s">
        <v>1</v>
      </c>
      <c r="G90" s="300"/>
      <c r="H90" s="300"/>
      <c r="I90" s="301"/>
      <c r="J90" s="302" t="s">
        <v>7</v>
      </c>
      <c r="K90" s="299" t="s">
        <v>2</v>
      </c>
      <c r="L90" s="304"/>
      <c r="M90" s="304"/>
      <c r="N90" s="305"/>
      <c r="O90" s="302" t="s">
        <v>7</v>
      </c>
      <c r="P90" s="299" t="s">
        <v>11</v>
      </c>
      <c r="Q90" s="300"/>
      <c r="R90" s="300"/>
      <c r="S90" s="301"/>
      <c r="T90" s="302" t="s">
        <v>7</v>
      </c>
      <c r="U90" s="299" t="s">
        <v>12</v>
      </c>
      <c r="V90" s="304"/>
      <c r="W90" s="304"/>
      <c r="X90" s="305"/>
      <c r="Y90" s="302" t="s">
        <v>7</v>
      </c>
      <c r="Z90" s="299" t="s">
        <v>13</v>
      </c>
      <c r="AA90" s="300"/>
      <c r="AB90" s="300"/>
      <c r="AC90" s="301"/>
      <c r="AD90" s="302" t="s">
        <v>7</v>
      </c>
      <c r="AE90" s="299" t="s">
        <v>14</v>
      </c>
      <c r="AF90" s="300"/>
      <c r="AG90" s="300"/>
      <c r="AH90" s="301"/>
      <c r="AI90" s="302" t="s">
        <v>7</v>
      </c>
      <c r="AJ90" s="299" t="s">
        <v>15</v>
      </c>
      <c r="AK90" s="300"/>
      <c r="AL90" s="300"/>
      <c r="AM90" s="301"/>
      <c r="AN90" s="302" t="s">
        <v>7</v>
      </c>
    </row>
    <row r="91" spans="1:40" ht="13.5" customHeight="1" thickBot="1">
      <c r="A91" s="284"/>
      <c r="B91" s="287"/>
      <c r="C91" s="85"/>
      <c r="D91" s="290"/>
      <c r="E91" s="293"/>
      <c r="F91" s="20" t="s">
        <v>3</v>
      </c>
      <c r="G91" s="21" t="s">
        <v>4</v>
      </c>
      <c r="H91" s="21" t="s">
        <v>5</v>
      </c>
      <c r="I91" s="21" t="s">
        <v>6</v>
      </c>
      <c r="J91" s="303"/>
      <c r="K91" s="20" t="s">
        <v>3</v>
      </c>
      <c r="L91" s="21" t="s">
        <v>4</v>
      </c>
      <c r="M91" s="21" t="s">
        <v>5</v>
      </c>
      <c r="N91" s="21" t="s">
        <v>6</v>
      </c>
      <c r="O91" s="303"/>
      <c r="P91" s="20" t="s">
        <v>3</v>
      </c>
      <c r="Q91" s="21" t="s">
        <v>4</v>
      </c>
      <c r="R91" s="21" t="s">
        <v>5</v>
      </c>
      <c r="S91" s="21" t="s">
        <v>6</v>
      </c>
      <c r="T91" s="303"/>
      <c r="U91" s="20" t="s">
        <v>3</v>
      </c>
      <c r="V91" s="21" t="s">
        <v>4</v>
      </c>
      <c r="W91" s="21" t="s">
        <v>5</v>
      </c>
      <c r="X91" s="21" t="s">
        <v>6</v>
      </c>
      <c r="Y91" s="303"/>
      <c r="Z91" s="22" t="s">
        <v>3</v>
      </c>
      <c r="AA91" s="23" t="s">
        <v>4</v>
      </c>
      <c r="AB91" s="23" t="s">
        <v>5</v>
      </c>
      <c r="AC91" s="23" t="s">
        <v>6</v>
      </c>
      <c r="AD91" s="306"/>
      <c r="AE91" s="22" t="s">
        <v>3</v>
      </c>
      <c r="AF91" s="23" t="s">
        <v>4</v>
      </c>
      <c r="AG91" s="23" t="s">
        <v>5</v>
      </c>
      <c r="AH91" s="23" t="s">
        <v>6</v>
      </c>
      <c r="AI91" s="306"/>
      <c r="AJ91" s="22" t="s">
        <v>3</v>
      </c>
      <c r="AK91" s="23" t="s">
        <v>4</v>
      </c>
      <c r="AL91" s="23" t="s">
        <v>5</v>
      </c>
      <c r="AM91" s="23" t="s">
        <v>6</v>
      </c>
      <c r="AN91" s="306"/>
    </row>
    <row r="92" spans="3:31" ht="14.25" customHeight="1" thickBot="1" thickTop="1">
      <c r="C92" s="113" t="s">
        <v>69</v>
      </c>
      <c r="AD92" s="208"/>
      <c r="AE92" s="208"/>
    </row>
    <row r="93" spans="1:40" ht="18" customHeight="1">
      <c r="A93" s="25" t="s">
        <v>184</v>
      </c>
      <c r="B93" s="26" t="s">
        <v>152</v>
      </c>
      <c r="C93" s="27" t="s">
        <v>217</v>
      </c>
      <c r="D93" s="114"/>
      <c r="E93" s="28">
        <f aca="true" t="shared" si="4" ref="E93:E109">15*SUM(F93:I93,K93:N93,P93:S93,U93:X93,Z93:AC93,AE93:AH93,AJ93:AM93)</f>
        <v>45</v>
      </c>
      <c r="F93" s="29"/>
      <c r="G93" s="30"/>
      <c r="H93" s="30"/>
      <c r="I93" s="30"/>
      <c r="J93" s="31"/>
      <c r="K93" s="29"/>
      <c r="L93" s="30"/>
      <c r="M93" s="30"/>
      <c r="N93" s="30"/>
      <c r="O93" s="31"/>
      <c r="P93" s="29"/>
      <c r="Q93" s="30"/>
      <c r="R93" s="30"/>
      <c r="S93" s="30"/>
      <c r="T93" s="31"/>
      <c r="U93" s="29"/>
      <c r="V93" s="30"/>
      <c r="W93" s="30"/>
      <c r="X93" s="30"/>
      <c r="Y93" s="31"/>
      <c r="Z93" s="88">
        <v>2</v>
      </c>
      <c r="AA93" s="116">
        <v>1</v>
      </c>
      <c r="AB93" s="116"/>
      <c r="AC93" s="116"/>
      <c r="AD93" s="100">
        <v>3</v>
      </c>
      <c r="AE93" s="94"/>
      <c r="AF93" s="116"/>
      <c r="AG93" s="116"/>
      <c r="AH93" s="116"/>
      <c r="AI93" s="117"/>
      <c r="AJ93" s="115"/>
      <c r="AK93" s="116"/>
      <c r="AL93" s="116"/>
      <c r="AM93" s="116"/>
      <c r="AN93" s="117"/>
    </row>
    <row r="94" spans="1:40" ht="16.5" customHeight="1">
      <c r="A94" s="25" t="s">
        <v>184</v>
      </c>
      <c r="B94" s="26" t="s">
        <v>153</v>
      </c>
      <c r="C94" s="27" t="s">
        <v>224</v>
      </c>
      <c r="D94" s="114"/>
      <c r="E94" s="198">
        <f t="shared" si="4"/>
        <v>45</v>
      </c>
      <c r="F94" s="33"/>
      <c r="G94" s="34"/>
      <c r="H94" s="34"/>
      <c r="I94" s="34"/>
      <c r="J94" s="35"/>
      <c r="K94" s="33"/>
      <c r="L94" s="34"/>
      <c r="M94" s="34"/>
      <c r="N94" s="34"/>
      <c r="O94" s="35"/>
      <c r="P94" s="33"/>
      <c r="Q94" s="34"/>
      <c r="R94" s="34"/>
      <c r="S94" s="34"/>
      <c r="T94" s="35"/>
      <c r="U94" s="33"/>
      <c r="V94" s="34"/>
      <c r="W94" s="34"/>
      <c r="X94" s="34"/>
      <c r="Y94" s="35"/>
      <c r="Z94" s="39"/>
      <c r="AA94" s="40"/>
      <c r="AB94" s="40"/>
      <c r="AC94" s="40"/>
      <c r="AD94" s="41"/>
      <c r="AE94" s="62">
        <v>3</v>
      </c>
      <c r="AF94" s="40"/>
      <c r="AG94" s="40"/>
      <c r="AH94" s="40"/>
      <c r="AI94" s="41">
        <v>3</v>
      </c>
      <c r="AJ94" s="39"/>
      <c r="AK94" s="40"/>
      <c r="AL94" s="40"/>
      <c r="AM94" s="40"/>
      <c r="AN94" s="41"/>
    </row>
    <row r="95" spans="1:40" ht="15" customHeight="1">
      <c r="A95" s="25" t="s">
        <v>184</v>
      </c>
      <c r="B95" s="26" t="s">
        <v>154</v>
      </c>
      <c r="C95" s="27" t="s">
        <v>218</v>
      </c>
      <c r="D95" s="114"/>
      <c r="E95" s="198">
        <f t="shared" si="4"/>
        <v>30</v>
      </c>
      <c r="F95" s="33"/>
      <c r="G95" s="34"/>
      <c r="H95" s="34"/>
      <c r="I95" s="34"/>
      <c r="J95" s="35"/>
      <c r="K95" s="33"/>
      <c r="L95" s="34"/>
      <c r="M95" s="34"/>
      <c r="N95" s="34"/>
      <c r="O95" s="35"/>
      <c r="P95" s="33"/>
      <c r="Q95" s="34"/>
      <c r="R95" s="34"/>
      <c r="S95" s="34"/>
      <c r="T95" s="35"/>
      <c r="U95" s="33"/>
      <c r="V95" s="34"/>
      <c r="W95" s="34"/>
      <c r="X95" s="34"/>
      <c r="Y95" s="35"/>
      <c r="Z95" s="62">
        <v>1</v>
      </c>
      <c r="AA95" s="40">
        <v>1</v>
      </c>
      <c r="AB95" s="40"/>
      <c r="AC95" s="40"/>
      <c r="AD95" s="41">
        <v>3</v>
      </c>
      <c r="AE95" s="39"/>
      <c r="AF95" s="40"/>
      <c r="AG95" s="40"/>
      <c r="AH95" s="40"/>
      <c r="AI95" s="41"/>
      <c r="AJ95" s="39"/>
      <c r="AK95" s="40"/>
      <c r="AL95" s="40"/>
      <c r="AM95" s="40"/>
      <c r="AN95" s="41"/>
    </row>
    <row r="96" spans="1:40" ht="15.75" customHeight="1">
      <c r="A96" s="25" t="s">
        <v>184</v>
      </c>
      <c r="B96" s="26" t="s">
        <v>155</v>
      </c>
      <c r="C96" s="118" t="s">
        <v>225</v>
      </c>
      <c r="D96" s="114"/>
      <c r="E96" s="198">
        <f t="shared" si="4"/>
        <v>30</v>
      </c>
      <c r="F96" s="33"/>
      <c r="G96" s="34"/>
      <c r="H96" s="34"/>
      <c r="I96" s="34"/>
      <c r="J96" s="35"/>
      <c r="K96" s="33"/>
      <c r="L96" s="34"/>
      <c r="M96" s="34"/>
      <c r="N96" s="34"/>
      <c r="O96" s="35"/>
      <c r="P96" s="33"/>
      <c r="Q96" s="34"/>
      <c r="R96" s="34"/>
      <c r="S96" s="34"/>
      <c r="T96" s="35"/>
      <c r="U96" s="33"/>
      <c r="V96" s="34"/>
      <c r="W96" s="34"/>
      <c r="X96" s="34"/>
      <c r="Y96" s="35"/>
      <c r="Z96" s="62">
        <v>1</v>
      </c>
      <c r="AA96" s="40">
        <v>1</v>
      </c>
      <c r="AB96" s="40"/>
      <c r="AC96" s="40"/>
      <c r="AD96" s="41">
        <v>3</v>
      </c>
      <c r="AE96" s="39"/>
      <c r="AF96" s="40"/>
      <c r="AG96" s="40"/>
      <c r="AH96" s="40"/>
      <c r="AI96" s="41"/>
      <c r="AJ96" s="39"/>
      <c r="AK96" s="40"/>
      <c r="AL96" s="40"/>
      <c r="AM96" s="40"/>
      <c r="AN96" s="41"/>
    </row>
    <row r="97" spans="1:40" ht="15" customHeight="1">
      <c r="A97" s="25" t="s">
        <v>184</v>
      </c>
      <c r="B97" s="26" t="s">
        <v>156</v>
      </c>
      <c r="C97" s="120" t="s">
        <v>226</v>
      </c>
      <c r="D97" s="121"/>
      <c r="E97" s="197">
        <f>15*SUM(F97:I97,K97:N97,P97:S97,U97:X97,Z97:AC97,AE97:AH97,AJ97:AM97)</f>
        <v>45</v>
      </c>
      <c r="F97" s="89"/>
      <c r="G97" s="90"/>
      <c r="H97" s="90"/>
      <c r="I97" s="90"/>
      <c r="J97" s="91"/>
      <c r="K97" s="89"/>
      <c r="L97" s="90"/>
      <c r="M97" s="90"/>
      <c r="N97" s="90"/>
      <c r="O97" s="91"/>
      <c r="P97" s="89"/>
      <c r="Q97" s="90"/>
      <c r="R97" s="90"/>
      <c r="S97" s="90"/>
      <c r="T97" s="91"/>
      <c r="U97" s="89"/>
      <c r="V97" s="90"/>
      <c r="W97" s="90"/>
      <c r="X97" s="90"/>
      <c r="Y97" s="91"/>
      <c r="Z97" s="94"/>
      <c r="AA97" s="99"/>
      <c r="AB97" s="99"/>
      <c r="AC97" s="99"/>
      <c r="AD97" s="100"/>
      <c r="AE97" s="94"/>
      <c r="AF97" s="99"/>
      <c r="AG97" s="99"/>
      <c r="AH97" s="99"/>
      <c r="AI97" s="100"/>
      <c r="AJ97" s="96">
        <v>1</v>
      </c>
      <c r="AK97" s="99"/>
      <c r="AL97" s="99">
        <v>2</v>
      </c>
      <c r="AM97" s="99"/>
      <c r="AN97" s="100">
        <v>4</v>
      </c>
    </row>
    <row r="98" spans="1:40" ht="18" customHeight="1">
      <c r="A98" s="25" t="s">
        <v>184</v>
      </c>
      <c r="B98" s="26" t="s">
        <v>157</v>
      </c>
      <c r="C98" s="66" t="s">
        <v>227</v>
      </c>
      <c r="D98" s="37"/>
      <c r="E98" s="198">
        <f>15*SUM(F98:I98,K98:N98,P98:S98,U98:X98,Z98:AC98,AE98:AH98,AJ98:AM98)</f>
        <v>60</v>
      </c>
      <c r="F98" s="33"/>
      <c r="G98" s="34"/>
      <c r="H98" s="34"/>
      <c r="I98" s="34"/>
      <c r="J98" s="35"/>
      <c r="K98" s="33"/>
      <c r="L98" s="34"/>
      <c r="M98" s="34"/>
      <c r="N98" s="34"/>
      <c r="O98" s="35"/>
      <c r="P98" s="33"/>
      <c r="Q98" s="34"/>
      <c r="R98" s="34"/>
      <c r="S98" s="34"/>
      <c r="T98" s="35"/>
      <c r="U98" s="33"/>
      <c r="V98" s="34"/>
      <c r="W98" s="34"/>
      <c r="X98" s="34"/>
      <c r="Y98" s="35"/>
      <c r="Z98" s="39"/>
      <c r="AA98" s="40"/>
      <c r="AC98" s="40"/>
      <c r="AD98" s="41"/>
      <c r="AE98" s="39"/>
      <c r="AF98" s="40"/>
      <c r="AG98" s="40">
        <v>4</v>
      </c>
      <c r="AH98" s="40"/>
      <c r="AI98" s="41">
        <v>4</v>
      </c>
      <c r="AJ98" s="39"/>
      <c r="AK98" s="40"/>
      <c r="AL98" s="40"/>
      <c r="AM98" s="40"/>
      <c r="AN98" s="41"/>
    </row>
    <row r="99" spans="1:40" ht="15" customHeight="1">
      <c r="A99" s="25" t="s">
        <v>184</v>
      </c>
      <c r="B99" s="26" t="s">
        <v>158</v>
      </c>
      <c r="C99" s="66" t="s">
        <v>25</v>
      </c>
      <c r="D99" s="37"/>
      <c r="E99" s="198">
        <v>15</v>
      </c>
      <c r="F99" s="33"/>
      <c r="G99" s="34"/>
      <c r="H99" s="34"/>
      <c r="I99" s="34"/>
      <c r="J99" s="35"/>
      <c r="K99" s="33"/>
      <c r="L99" s="34"/>
      <c r="M99" s="34"/>
      <c r="N99" s="34"/>
      <c r="O99" s="35"/>
      <c r="P99" s="33"/>
      <c r="Q99" s="34"/>
      <c r="R99" s="34"/>
      <c r="S99" s="34"/>
      <c r="T99" s="35"/>
      <c r="U99" s="33"/>
      <c r="V99" s="34"/>
      <c r="W99" s="34"/>
      <c r="X99" s="34"/>
      <c r="Y99" s="35"/>
      <c r="Z99" s="39"/>
      <c r="AA99" s="40"/>
      <c r="AB99" s="40"/>
      <c r="AC99" s="40"/>
      <c r="AD99" s="41"/>
      <c r="AE99" s="39"/>
      <c r="AF99" s="40"/>
      <c r="AG99" s="40"/>
      <c r="AH99" s="40"/>
      <c r="AI99" s="41"/>
      <c r="AJ99" s="39">
        <v>1</v>
      </c>
      <c r="AK99" s="40"/>
      <c r="AL99" s="40"/>
      <c r="AM99" s="40"/>
      <c r="AN99" s="41">
        <v>1</v>
      </c>
    </row>
    <row r="100" spans="1:40" ht="19.5" customHeight="1">
      <c r="A100" s="25" t="s">
        <v>184</v>
      </c>
      <c r="B100" s="26" t="s">
        <v>159</v>
      </c>
      <c r="C100" s="120" t="s">
        <v>228</v>
      </c>
      <c r="D100" s="121"/>
      <c r="E100" s="198">
        <f>15*SUM(F100:I100,K100:N100,P100:S100,U100:X100,Z100:AC100,AE100:AH100,AJ100:AM100)</f>
        <v>30</v>
      </c>
      <c r="F100" s="89"/>
      <c r="G100" s="90"/>
      <c r="H100" s="90"/>
      <c r="I100" s="90"/>
      <c r="J100" s="91"/>
      <c r="K100" s="89"/>
      <c r="L100" s="90"/>
      <c r="M100" s="90"/>
      <c r="N100" s="90"/>
      <c r="O100" s="91"/>
      <c r="P100" s="89"/>
      <c r="Q100" s="90"/>
      <c r="R100" s="90"/>
      <c r="S100" s="90"/>
      <c r="T100" s="91"/>
      <c r="U100" s="89"/>
      <c r="V100" s="90"/>
      <c r="W100" s="90"/>
      <c r="X100" s="90"/>
      <c r="Y100" s="91"/>
      <c r="Z100" s="94"/>
      <c r="AA100" s="99"/>
      <c r="AB100" s="99"/>
      <c r="AC100" s="99"/>
      <c r="AD100" s="100"/>
      <c r="AE100" s="94"/>
      <c r="AF100" s="99"/>
      <c r="AG100" s="99">
        <v>2</v>
      </c>
      <c r="AH100" s="99"/>
      <c r="AI100" s="100">
        <v>2</v>
      </c>
      <c r="AJ100" s="94"/>
      <c r="AK100" s="99"/>
      <c r="AL100" s="99"/>
      <c r="AM100" s="99"/>
      <c r="AN100" s="100"/>
    </row>
    <row r="101" spans="1:40" ht="13.5" customHeight="1">
      <c r="A101" s="25" t="s">
        <v>189</v>
      </c>
      <c r="B101" s="26" t="s">
        <v>220</v>
      </c>
      <c r="C101" s="119" t="s">
        <v>180</v>
      </c>
      <c r="D101" s="114"/>
      <c r="E101" s="198">
        <f>15*SUM(F101:I101,K101:N101,P101:S101,U101:X101,Z101:AC101,AE101:AH101,AJ101:AM101)</f>
        <v>0</v>
      </c>
      <c r="F101" s="33"/>
      <c r="G101" s="34"/>
      <c r="H101" s="34"/>
      <c r="I101" s="34"/>
      <c r="J101" s="35"/>
      <c r="K101" s="33"/>
      <c r="L101" s="34"/>
      <c r="M101" s="34"/>
      <c r="N101" s="34"/>
      <c r="O101" s="35"/>
      <c r="P101" s="33"/>
      <c r="Q101" s="34"/>
      <c r="R101" s="34"/>
      <c r="S101" s="34"/>
      <c r="T101" s="35"/>
      <c r="U101" s="33"/>
      <c r="V101" s="34"/>
      <c r="W101" s="34"/>
      <c r="X101" s="34"/>
      <c r="Y101" s="35"/>
      <c r="Z101" s="39"/>
      <c r="AA101" s="40"/>
      <c r="AB101" s="40"/>
      <c r="AC101" s="40"/>
      <c r="AD101" s="41"/>
      <c r="AE101" s="39"/>
      <c r="AF101" s="40"/>
      <c r="AG101" s="40"/>
      <c r="AH101" s="40"/>
      <c r="AI101" s="41">
        <v>4</v>
      </c>
      <c r="AJ101" s="39"/>
      <c r="AK101" s="40"/>
      <c r="AL101" s="40"/>
      <c r="AM101" s="40"/>
      <c r="AN101" s="41"/>
    </row>
    <row r="102" spans="1:40" ht="17.25" customHeight="1">
      <c r="A102" s="25" t="s">
        <v>184</v>
      </c>
      <c r="B102" s="26" t="s">
        <v>304</v>
      </c>
      <c r="C102" s="27" t="s">
        <v>175</v>
      </c>
      <c r="D102" s="114"/>
      <c r="E102" s="28">
        <f>15*SUM(F102:I102,K102:N102,P102:S102,U102:X102,Z102:AC102,AE102:AH102,AJ102:AM102)</f>
        <v>15</v>
      </c>
      <c r="F102" s="89"/>
      <c r="G102" s="90"/>
      <c r="H102" s="90"/>
      <c r="I102" s="90"/>
      <c r="J102" s="91"/>
      <c r="K102" s="89"/>
      <c r="L102" s="90"/>
      <c r="M102" s="90"/>
      <c r="N102" s="90"/>
      <c r="O102" s="91"/>
      <c r="P102" s="89"/>
      <c r="Q102" s="90"/>
      <c r="R102" s="90"/>
      <c r="S102" s="90"/>
      <c r="T102" s="91"/>
      <c r="U102" s="89"/>
      <c r="V102" s="90"/>
      <c r="W102" s="90"/>
      <c r="X102" s="90"/>
      <c r="Y102" s="91"/>
      <c r="Z102" s="94"/>
      <c r="AA102" s="99"/>
      <c r="AB102" s="99"/>
      <c r="AC102" s="99"/>
      <c r="AD102" s="100"/>
      <c r="AE102" s="94"/>
      <c r="AF102" s="99">
        <v>1</v>
      </c>
      <c r="AG102" s="99"/>
      <c r="AH102" s="99"/>
      <c r="AI102" s="100">
        <v>1</v>
      </c>
      <c r="AJ102" s="94"/>
      <c r="AK102" s="99"/>
      <c r="AL102" s="99"/>
      <c r="AM102" s="99"/>
      <c r="AN102" s="100"/>
    </row>
    <row r="103" spans="1:40" ht="15.75" customHeight="1">
      <c r="A103" s="25" t="s">
        <v>184</v>
      </c>
      <c r="B103" s="26" t="s">
        <v>305</v>
      </c>
      <c r="C103" s="27" t="s">
        <v>176</v>
      </c>
      <c r="D103" s="114"/>
      <c r="E103" s="28">
        <f>15*SUM(F103:I103,K103:N103,P103:S103,U103:X103,Z103:AC103,AE103:AH103,AJ103:AM103)</f>
        <v>15</v>
      </c>
      <c r="F103" s="33"/>
      <c r="G103" s="34"/>
      <c r="H103" s="34"/>
      <c r="I103" s="34"/>
      <c r="J103" s="35"/>
      <c r="K103" s="33"/>
      <c r="L103" s="34"/>
      <c r="M103" s="34"/>
      <c r="N103" s="34"/>
      <c r="O103" s="35"/>
      <c r="P103" s="33"/>
      <c r="Q103" s="34"/>
      <c r="R103" s="34"/>
      <c r="S103" s="34"/>
      <c r="T103" s="35"/>
      <c r="U103" s="33"/>
      <c r="V103" s="34"/>
      <c r="W103" s="34"/>
      <c r="X103" s="34"/>
      <c r="Y103" s="35"/>
      <c r="Z103" s="39"/>
      <c r="AA103" s="40"/>
      <c r="AB103" s="40"/>
      <c r="AC103" s="40"/>
      <c r="AD103" s="41"/>
      <c r="AE103" s="39"/>
      <c r="AF103" s="40"/>
      <c r="AG103" s="40"/>
      <c r="AH103" s="40"/>
      <c r="AI103" s="41"/>
      <c r="AJ103" s="39"/>
      <c r="AK103" s="40">
        <v>1</v>
      </c>
      <c r="AL103" s="40"/>
      <c r="AM103" s="40"/>
      <c r="AN103" s="41">
        <v>2</v>
      </c>
    </row>
    <row r="104" spans="2:40" ht="15.75" customHeight="1">
      <c r="B104" s="107"/>
      <c r="C104" s="122" t="s">
        <v>201</v>
      </c>
      <c r="D104" s="123">
        <f>AD104+AI104+AN104</f>
        <v>30</v>
      </c>
      <c r="E104" s="37">
        <f>SUM(E93:E103)</f>
        <v>330</v>
      </c>
      <c r="F104" s="73"/>
      <c r="G104" s="73"/>
      <c r="H104" s="73"/>
      <c r="I104" s="73"/>
      <c r="J104" s="74"/>
      <c r="K104" s="73"/>
      <c r="L104" s="73"/>
      <c r="M104" s="73"/>
      <c r="N104" s="73"/>
      <c r="O104" s="74"/>
      <c r="P104" s="73"/>
      <c r="Q104" s="73"/>
      <c r="R104" s="73"/>
      <c r="S104" s="73"/>
      <c r="T104" s="74"/>
      <c r="U104" s="73"/>
      <c r="V104" s="73"/>
      <c r="W104" s="73"/>
      <c r="X104" s="73"/>
      <c r="Y104" s="74"/>
      <c r="Z104" s="75"/>
      <c r="AA104" s="75"/>
      <c r="AB104" s="75"/>
      <c r="AC104" s="75"/>
      <c r="AD104" s="124">
        <f>SUM(AD93:AD100)</f>
        <v>9</v>
      </c>
      <c r="AE104" s="75"/>
      <c r="AF104" s="75"/>
      <c r="AG104" s="75"/>
      <c r="AH104" s="75"/>
      <c r="AI104" s="124">
        <f>SUM(AI93:AI103)</f>
        <v>14</v>
      </c>
      <c r="AJ104" s="75"/>
      <c r="AK104" s="75"/>
      <c r="AL104" s="75"/>
      <c r="AM104" s="75"/>
      <c r="AN104" s="124">
        <f>SUM(AN93:AN103)</f>
        <v>7</v>
      </c>
    </row>
    <row r="105" spans="2:40" ht="15.75" customHeight="1" thickBot="1">
      <c r="B105" s="125"/>
      <c r="C105" s="126" t="s">
        <v>70</v>
      </c>
      <c r="D105" s="127"/>
      <c r="E105" s="128"/>
      <c r="F105" s="129"/>
      <c r="G105" s="129"/>
      <c r="H105" s="129"/>
      <c r="I105" s="129"/>
      <c r="J105" s="130"/>
      <c r="K105" s="129"/>
      <c r="L105" s="129"/>
      <c r="M105" s="129"/>
      <c r="N105" s="129"/>
      <c r="O105" s="130"/>
      <c r="P105" s="129"/>
      <c r="Q105" s="129"/>
      <c r="R105" s="129"/>
      <c r="S105" s="129"/>
      <c r="T105" s="130"/>
      <c r="U105" s="129"/>
      <c r="V105" s="129"/>
      <c r="W105" s="129"/>
      <c r="X105" s="129"/>
      <c r="Y105" s="130"/>
      <c r="Z105" s="131"/>
      <c r="AA105" s="131"/>
      <c r="AB105" s="131"/>
      <c r="AC105" s="131"/>
      <c r="AD105" s="132"/>
      <c r="AE105" s="131"/>
      <c r="AF105" s="131"/>
      <c r="AG105" s="131"/>
      <c r="AH105" s="131"/>
      <c r="AI105" s="132"/>
      <c r="AJ105" s="131"/>
      <c r="AK105" s="131"/>
      <c r="AL105" s="131"/>
      <c r="AM105" s="131"/>
      <c r="AN105" s="132"/>
    </row>
    <row r="106" spans="1:40" ht="12.75">
      <c r="A106" s="25" t="s">
        <v>184</v>
      </c>
      <c r="B106" s="26" t="s">
        <v>306</v>
      </c>
      <c r="C106" s="133" t="s">
        <v>26</v>
      </c>
      <c r="D106" s="121"/>
      <c r="E106" s="72">
        <f t="shared" si="4"/>
        <v>30</v>
      </c>
      <c r="F106" s="29"/>
      <c r="G106" s="30"/>
      <c r="H106" s="30"/>
      <c r="I106" s="30"/>
      <c r="J106" s="31"/>
      <c r="K106" s="29"/>
      <c r="L106" s="30"/>
      <c r="M106" s="30"/>
      <c r="N106" s="30"/>
      <c r="O106" s="31"/>
      <c r="P106" s="29"/>
      <c r="Q106" s="30"/>
      <c r="R106" s="30"/>
      <c r="S106" s="30"/>
      <c r="T106" s="31"/>
      <c r="U106" s="29"/>
      <c r="V106" s="30"/>
      <c r="W106" s="30"/>
      <c r="X106" s="30"/>
      <c r="Y106" s="31"/>
      <c r="Z106" s="115">
        <v>1</v>
      </c>
      <c r="AA106" s="116"/>
      <c r="AB106" s="116">
        <v>1</v>
      </c>
      <c r="AC106" s="116"/>
      <c r="AD106" s="117">
        <v>2</v>
      </c>
      <c r="AE106" s="115"/>
      <c r="AF106" s="116"/>
      <c r="AG106" s="116"/>
      <c r="AH106" s="116"/>
      <c r="AI106" s="117"/>
      <c r="AJ106" s="115"/>
      <c r="AK106" s="116"/>
      <c r="AL106" s="116"/>
      <c r="AM106" s="116"/>
      <c r="AN106" s="117"/>
    </row>
    <row r="107" spans="1:40" ht="14.25" customHeight="1">
      <c r="A107" s="25" t="s">
        <v>184</v>
      </c>
      <c r="B107" s="26" t="s">
        <v>307</v>
      </c>
      <c r="C107" s="27" t="s">
        <v>229</v>
      </c>
      <c r="D107" s="37"/>
      <c r="E107" s="28">
        <f t="shared" si="4"/>
        <v>30</v>
      </c>
      <c r="F107" s="33"/>
      <c r="G107" s="34"/>
      <c r="H107" s="34"/>
      <c r="I107" s="34"/>
      <c r="J107" s="35"/>
      <c r="K107" s="33"/>
      <c r="L107" s="34"/>
      <c r="M107" s="34"/>
      <c r="N107" s="34"/>
      <c r="O107" s="35"/>
      <c r="P107" s="33"/>
      <c r="Q107" s="34"/>
      <c r="R107" s="34"/>
      <c r="S107" s="34"/>
      <c r="T107" s="35"/>
      <c r="U107" s="33"/>
      <c r="V107" s="34"/>
      <c r="W107" s="34"/>
      <c r="X107" s="34"/>
      <c r="Y107" s="35"/>
      <c r="Z107" s="39"/>
      <c r="AA107" s="40"/>
      <c r="AB107" s="40"/>
      <c r="AC107" s="40"/>
      <c r="AD107" s="41"/>
      <c r="AE107" s="39"/>
      <c r="AF107" s="40"/>
      <c r="AG107" s="40"/>
      <c r="AH107" s="40"/>
      <c r="AI107" s="41"/>
      <c r="AJ107" s="39">
        <v>1</v>
      </c>
      <c r="AK107" s="40"/>
      <c r="AL107" s="40">
        <v>1</v>
      </c>
      <c r="AM107" s="40"/>
      <c r="AN107" s="41">
        <v>2</v>
      </c>
    </row>
    <row r="108" spans="1:40" ht="15.75" customHeight="1">
      <c r="A108" s="25" t="s">
        <v>184</v>
      </c>
      <c r="B108" s="26" t="s">
        <v>160</v>
      </c>
      <c r="C108" s="118" t="s">
        <v>219</v>
      </c>
      <c r="D108" s="37"/>
      <c r="E108" s="28">
        <f t="shared" si="4"/>
        <v>30</v>
      </c>
      <c r="F108" s="33"/>
      <c r="G108" s="34"/>
      <c r="H108" s="34"/>
      <c r="I108" s="34"/>
      <c r="J108" s="35"/>
      <c r="K108" s="33"/>
      <c r="L108" s="34"/>
      <c r="M108" s="34"/>
      <c r="N108" s="34"/>
      <c r="O108" s="35"/>
      <c r="P108" s="33"/>
      <c r="Q108" s="34"/>
      <c r="R108" s="34"/>
      <c r="S108" s="34"/>
      <c r="T108" s="35"/>
      <c r="U108" s="33"/>
      <c r="V108" s="34"/>
      <c r="W108" s="34"/>
      <c r="X108" s="34"/>
      <c r="Y108" s="35"/>
      <c r="Z108" s="39"/>
      <c r="AA108" s="40"/>
      <c r="AB108" s="40"/>
      <c r="AC108" s="40"/>
      <c r="AD108" s="41"/>
      <c r="AE108" s="39">
        <v>1</v>
      </c>
      <c r="AF108" s="40"/>
      <c r="AG108" s="40">
        <v>1</v>
      </c>
      <c r="AH108" s="40"/>
      <c r="AI108" s="41">
        <v>2</v>
      </c>
      <c r="AJ108" s="39"/>
      <c r="AK108" s="40"/>
      <c r="AL108" s="40"/>
      <c r="AM108" s="40"/>
      <c r="AN108" s="41"/>
    </row>
    <row r="109" spans="1:40" ht="15.75" customHeight="1" thickBot="1">
      <c r="A109" s="25" t="s">
        <v>184</v>
      </c>
      <c r="B109" s="26" t="s">
        <v>161</v>
      </c>
      <c r="C109" s="118" t="s">
        <v>71</v>
      </c>
      <c r="D109" s="37"/>
      <c r="E109" s="105">
        <f t="shared" si="4"/>
        <v>30</v>
      </c>
      <c r="F109" s="54"/>
      <c r="G109" s="52"/>
      <c r="H109" s="52"/>
      <c r="I109" s="52"/>
      <c r="J109" s="53"/>
      <c r="K109" s="54"/>
      <c r="L109" s="52"/>
      <c r="M109" s="52"/>
      <c r="N109" s="52"/>
      <c r="O109" s="53"/>
      <c r="P109" s="54"/>
      <c r="Q109" s="52"/>
      <c r="R109" s="52"/>
      <c r="S109" s="52"/>
      <c r="T109" s="53"/>
      <c r="U109" s="54"/>
      <c r="V109" s="52"/>
      <c r="W109" s="52"/>
      <c r="X109" s="52"/>
      <c r="Y109" s="53"/>
      <c r="Z109" s="67"/>
      <c r="AA109" s="68"/>
      <c r="AB109" s="68"/>
      <c r="AC109" s="68"/>
      <c r="AD109" s="69"/>
      <c r="AE109" s="67"/>
      <c r="AF109" s="68"/>
      <c r="AG109" s="68"/>
      <c r="AH109" s="68"/>
      <c r="AI109" s="69"/>
      <c r="AJ109" s="67">
        <v>2</v>
      </c>
      <c r="AK109" s="68"/>
      <c r="AL109" s="68"/>
      <c r="AM109" s="68"/>
      <c r="AN109" s="69">
        <v>2</v>
      </c>
    </row>
    <row r="110" spans="2:42" ht="12.75">
      <c r="B110" s="134"/>
      <c r="C110" s="135" t="s">
        <v>202</v>
      </c>
      <c r="D110" s="123">
        <f>AD110+AI110+AN110</f>
        <v>8</v>
      </c>
      <c r="E110" s="136">
        <f>SUM(E106:E109)</f>
        <v>120</v>
      </c>
      <c r="F110" s="73"/>
      <c r="G110" s="73"/>
      <c r="H110" s="73"/>
      <c r="I110" s="73"/>
      <c r="J110" s="74"/>
      <c r="K110" s="73"/>
      <c r="L110" s="73"/>
      <c r="M110" s="73"/>
      <c r="N110" s="73"/>
      <c r="O110" s="74"/>
      <c r="P110" s="73"/>
      <c r="Q110" s="73"/>
      <c r="R110" s="73"/>
      <c r="S110" s="73"/>
      <c r="T110" s="74"/>
      <c r="U110" s="73"/>
      <c r="V110" s="73"/>
      <c r="W110" s="73"/>
      <c r="X110" s="73"/>
      <c r="Y110" s="74"/>
      <c r="Z110" s="75"/>
      <c r="AA110" s="75"/>
      <c r="AB110" s="75"/>
      <c r="AC110" s="75"/>
      <c r="AD110" s="124">
        <f>SUM(AD106:AD109)</f>
        <v>2</v>
      </c>
      <c r="AE110" s="75"/>
      <c r="AF110" s="75"/>
      <c r="AG110" s="75"/>
      <c r="AH110" s="75"/>
      <c r="AI110" s="124">
        <f>SUM(AI106:AI109)</f>
        <v>2</v>
      </c>
      <c r="AJ110" s="75"/>
      <c r="AK110" s="75"/>
      <c r="AL110" s="75"/>
      <c r="AM110" s="75"/>
      <c r="AN110" s="124">
        <f>SUM(AN106:AN109)</f>
        <v>4</v>
      </c>
      <c r="AO110" s="82"/>
      <c r="AP110" s="82"/>
    </row>
    <row r="111" spans="2:42" ht="13.5" thickBot="1">
      <c r="B111" s="134"/>
      <c r="C111" s="137" t="s">
        <v>203</v>
      </c>
      <c r="D111" s="123">
        <f>SUM(D104,D110)</f>
        <v>38</v>
      </c>
      <c r="E111" s="123">
        <f>SUM(E104,E110)</f>
        <v>450</v>
      </c>
      <c r="Y111" s="82"/>
      <c r="Z111" s="138"/>
      <c r="AA111" s="138"/>
      <c r="AB111" s="138"/>
      <c r="AC111" s="138"/>
      <c r="AD111" s="139"/>
      <c r="AE111" s="138"/>
      <c r="AF111" s="138"/>
      <c r="AG111" s="138"/>
      <c r="AH111" s="138"/>
      <c r="AI111" s="139"/>
      <c r="AJ111" s="138"/>
      <c r="AK111" s="138"/>
      <c r="AL111" s="138"/>
      <c r="AM111" s="138"/>
      <c r="AN111" s="139"/>
      <c r="AO111" s="82"/>
      <c r="AP111" s="82"/>
    </row>
    <row r="112" spans="1:40" ht="13.5" thickBot="1">
      <c r="A112" s="25"/>
      <c r="B112" s="26" t="s">
        <v>162</v>
      </c>
      <c r="C112" s="120" t="s">
        <v>88</v>
      </c>
      <c r="D112" s="79"/>
      <c r="E112" s="28">
        <f>15*SUM(F112:I112,K112:N112,P112:S112,U112:X112,Z112:AC112,AE112:AH112,AJ112:AM112)</f>
        <v>0</v>
      </c>
      <c r="F112" s="140"/>
      <c r="G112" s="141"/>
      <c r="H112" s="141"/>
      <c r="I112" s="141"/>
      <c r="J112" s="142"/>
      <c r="K112" s="140"/>
      <c r="L112" s="141"/>
      <c r="M112" s="141"/>
      <c r="N112" s="141"/>
      <c r="O112" s="142"/>
      <c r="P112" s="140"/>
      <c r="Q112" s="141"/>
      <c r="R112" s="141"/>
      <c r="S112" s="141"/>
      <c r="T112" s="142"/>
      <c r="U112" s="140"/>
      <c r="V112" s="141"/>
      <c r="W112" s="141"/>
      <c r="X112" s="141"/>
      <c r="Y112" s="142"/>
      <c r="Z112" s="143"/>
      <c r="AA112" s="144"/>
      <c r="AB112" s="144"/>
      <c r="AC112" s="144"/>
      <c r="AD112" s="145"/>
      <c r="AE112" s="143"/>
      <c r="AF112" s="144"/>
      <c r="AG112" s="144"/>
      <c r="AH112" s="144"/>
      <c r="AI112" s="145"/>
      <c r="AJ112" s="146"/>
      <c r="AK112" s="144"/>
      <c r="AL112" s="147"/>
      <c r="AM112" s="147"/>
      <c r="AN112" s="148">
        <v>15</v>
      </c>
    </row>
    <row r="113" spans="2:40" ht="24" customHeight="1">
      <c r="B113" s="149"/>
      <c r="C113" s="150"/>
      <c r="D113" s="82"/>
      <c r="E113" s="149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138"/>
      <c r="AA113" s="138"/>
      <c r="AB113" s="138"/>
      <c r="AC113" s="138"/>
      <c r="AD113" s="139"/>
      <c r="AE113" s="138"/>
      <c r="AF113" s="138"/>
      <c r="AG113" s="138"/>
      <c r="AH113" s="138"/>
      <c r="AI113" s="139"/>
      <c r="AJ113" s="138"/>
      <c r="AK113" s="138"/>
      <c r="AL113" s="138"/>
      <c r="AM113" s="138"/>
      <c r="AN113" s="139"/>
    </row>
    <row r="114" spans="3:15" ht="14.25"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</row>
    <row r="115" spans="2:40" ht="13.5" thickBot="1">
      <c r="B115" s="112" t="s">
        <v>279</v>
      </c>
      <c r="C115" s="308" t="s">
        <v>72</v>
      </c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111"/>
      <c r="AM115" s="111"/>
      <c r="AN115" s="225"/>
    </row>
    <row r="116" spans="1:40" ht="14.25" thickBot="1" thickTop="1">
      <c r="A116" s="284" t="s">
        <v>181</v>
      </c>
      <c r="B116" s="285" t="s">
        <v>182</v>
      </c>
      <c r="C116" s="83"/>
      <c r="D116" s="288" t="s">
        <v>18</v>
      </c>
      <c r="E116" s="291" t="s">
        <v>17</v>
      </c>
      <c r="F116" s="294" t="s">
        <v>0</v>
      </c>
      <c r="G116" s="295"/>
      <c r="H116" s="295"/>
      <c r="I116" s="295"/>
      <c r="J116" s="295"/>
      <c r="K116" s="295"/>
      <c r="L116" s="295"/>
      <c r="M116" s="295"/>
      <c r="N116" s="295"/>
      <c r="O116" s="296"/>
      <c r="P116" s="294" t="s">
        <v>8</v>
      </c>
      <c r="Q116" s="295"/>
      <c r="R116" s="295"/>
      <c r="S116" s="295"/>
      <c r="T116" s="295"/>
      <c r="U116" s="295"/>
      <c r="V116" s="295"/>
      <c r="W116" s="295"/>
      <c r="X116" s="295"/>
      <c r="Y116" s="296"/>
      <c r="Z116" s="294" t="s">
        <v>9</v>
      </c>
      <c r="AA116" s="297"/>
      <c r="AB116" s="297"/>
      <c r="AC116" s="297"/>
      <c r="AD116" s="297"/>
      <c r="AE116" s="297"/>
      <c r="AF116" s="297"/>
      <c r="AG116" s="297"/>
      <c r="AH116" s="297"/>
      <c r="AI116" s="298"/>
      <c r="AJ116" s="294" t="s">
        <v>10</v>
      </c>
      <c r="AK116" s="297"/>
      <c r="AL116" s="297"/>
      <c r="AM116" s="297"/>
      <c r="AN116" s="298"/>
    </row>
    <row r="117" spans="1:40" ht="12.75">
      <c r="A117" s="284"/>
      <c r="B117" s="286"/>
      <c r="C117" s="84" t="s">
        <v>16</v>
      </c>
      <c r="D117" s="289"/>
      <c r="E117" s="292"/>
      <c r="F117" s="299" t="s">
        <v>1</v>
      </c>
      <c r="G117" s="300"/>
      <c r="H117" s="300"/>
      <c r="I117" s="301"/>
      <c r="J117" s="302" t="s">
        <v>7</v>
      </c>
      <c r="K117" s="299" t="s">
        <v>2</v>
      </c>
      <c r="L117" s="304"/>
      <c r="M117" s="304"/>
      <c r="N117" s="305"/>
      <c r="O117" s="302" t="s">
        <v>7</v>
      </c>
      <c r="P117" s="299" t="s">
        <v>11</v>
      </c>
      <c r="Q117" s="300"/>
      <c r="R117" s="300"/>
      <c r="S117" s="301"/>
      <c r="T117" s="302" t="s">
        <v>7</v>
      </c>
      <c r="U117" s="299" t="s">
        <v>12</v>
      </c>
      <c r="V117" s="304"/>
      <c r="W117" s="304"/>
      <c r="X117" s="305"/>
      <c r="Y117" s="302" t="s">
        <v>7</v>
      </c>
      <c r="Z117" s="299" t="s">
        <v>13</v>
      </c>
      <c r="AA117" s="300"/>
      <c r="AB117" s="300"/>
      <c r="AC117" s="301"/>
      <c r="AD117" s="302" t="s">
        <v>7</v>
      </c>
      <c r="AE117" s="299" t="s">
        <v>14</v>
      </c>
      <c r="AF117" s="300"/>
      <c r="AG117" s="300"/>
      <c r="AH117" s="301"/>
      <c r="AI117" s="302" t="s">
        <v>7</v>
      </c>
      <c r="AJ117" s="299" t="s">
        <v>15</v>
      </c>
      <c r="AK117" s="300"/>
      <c r="AL117" s="300"/>
      <c r="AM117" s="301"/>
      <c r="AN117" s="302" t="s">
        <v>7</v>
      </c>
    </row>
    <row r="118" spans="1:40" ht="17.25" customHeight="1" thickBot="1">
      <c r="A118" s="284"/>
      <c r="B118" s="287"/>
      <c r="C118" s="85"/>
      <c r="D118" s="290"/>
      <c r="E118" s="293"/>
      <c r="F118" s="20" t="s">
        <v>3</v>
      </c>
      <c r="G118" s="21" t="s">
        <v>4</v>
      </c>
      <c r="H118" s="21" t="s">
        <v>5</v>
      </c>
      <c r="I118" s="21" t="s">
        <v>6</v>
      </c>
      <c r="J118" s="303"/>
      <c r="K118" s="20" t="s">
        <v>3</v>
      </c>
      <c r="L118" s="21" t="s">
        <v>4</v>
      </c>
      <c r="M118" s="21" t="s">
        <v>5</v>
      </c>
      <c r="N118" s="21" t="s">
        <v>6</v>
      </c>
      <c r="O118" s="303"/>
      <c r="P118" s="20" t="s">
        <v>3</v>
      </c>
      <c r="Q118" s="21" t="s">
        <v>4</v>
      </c>
      <c r="R118" s="21" t="s">
        <v>5</v>
      </c>
      <c r="S118" s="21" t="s">
        <v>6</v>
      </c>
      <c r="T118" s="303"/>
      <c r="U118" s="20" t="s">
        <v>3</v>
      </c>
      <c r="V118" s="21" t="s">
        <v>4</v>
      </c>
      <c r="W118" s="21" t="s">
        <v>5</v>
      </c>
      <c r="X118" s="21" t="s">
        <v>6</v>
      </c>
      <c r="Y118" s="303"/>
      <c r="Z118" s="22" t="s">
        <v>3</v>
      </c>
      <c r="AA118" s="23" t="s">
        <v>4</v>
      </c>
      <c r="AB118" s="23" t="s">
        <v>5</v>
      </c>
      <c r="AC118" s="23" t="s">
        <v>6</v>
      </c>
      <c r="AD118" s="306"/>
      <c r="AE118" s="22" t="s">
        <v>3</v>
      </c>
      <c r="AF118" s="23" t="s">
        <v>4</v>
      </c>
      <c r="AG118" s="23" t="s">
        <v>5</v>
      </c>
      <c r="AH118" s="23" t="s">
        <v>6</v>
      </c>
      <c r="AI118" s="306"/>
      <c r="AJ118" s="22" t="s">
        <v>3</v>
      </c>
      <c r="AK118" s="23" t="s">
        <v>4</v>
      </c>
      <c r="AL118" s="23" t="s">
        <v>5</v>
      </c>
      <c r="AM118" s="23" t="s">
        <v>6</v>
      </c>
      <c r="AN118" s="306"/>
    </row>
    <row r="119" spans="2:40" ht="19.5" customHeight="1" thickTop="1">
      <c r="B119" s="125"/>
      <c r="C119" s="151" t="s">
        <v>69</v>
      </c>
      <c r="D119" s="87"/>
      <c r="E119" s="128"/>
      <c r="F119" s="152"/>
      <c r="G119" s="152"/>
      <c r="H119" s="152"/>
      <c r="I119" s="152"/>
      <c r="J119" s="153"/>
      <c r="K119" s="152"/>
      <c r="L119" s="152"/>
      <c r="M119" s="152"/>
      <c r="N119" s="152"/>
      <c r="O119" s="153"/>
      <c r="P119" s="152"/>
      <c r="Q119" s="152"/>
      <c r="R119" s="152"/>
      <c r="S119" s="152"/>
      <c r="T119" s="154"/>
      <c r="U119" s="152"/>
      <c r="V119" s="152"/>
      <c r="W119" s="152"/>
      <c r="X119" s="152"/>
      <c r="Y119" s="153"/>
      <c r="Z119" s="152"/>
      <c r="AA119" s="152"/>
      <c r="AB119" s="152"/>
      <c r="AC119" s="152"/>
      <c r="AD119" s="151"/>
      <c r="AE119" s="152"/>
      <c r="AF119" s="152"/>
      <c r="AG119" s="152"/>
      <c r="AH119" s="152"/>
      <c r="AI119" s="151"/>
      <c r="AJ119" s="152"/>
      <c r="AK119" s="152"/>
      <c r="AL119" s="152"/>
      <c r="AM119" s="152"/>
      <c r="AN119" s="152"/>
    </row>
    <row r="120" spans="1:40" ht="17.25" customHeight="1">
      <c r="A120" s="25" t="s">
        <v>189</v>
      </c>
      <c r="B120" s="26" t="s">
        <v>163</v>
      </c>
      <c r="C120" s="133" t="s">
        <v>73</v>
      </c>
      <c r="D120" s="79"/>
      <c r="E120" s="72">
        <f aca="true" t="shared" si="5" ref="E120:E141">15*SUM(F120:I120,K120:N120,P120:S120,U120:X120,Z120:AC120,AE120:AH120,AJ120:AM120)</f>
        <v>15</v>
      </c>
      <c r="F120" s="89"/>
      <c r="G120" s="90"/>
      <c r="H120" s="90"/>
      <c r="I120" s="90"/>
      <c r="J120" s="157"/>
      <c r="K120" s="89"/>
      <c r="L120" s="90"/>
      <c r="M120" s="90"/>
      <c r="N120" s="90"/>
      <c r="O120" s="157"/>
      <c r="P120" s="89"/>
      <c r="Q120" s="90"/>
      <c r="R120" s="90"/>
      <c r="S120" s="90"/>
      <c r="T120" s="158"/>
      <c r="U120" s="89"/>
      <c r="V120" s="90"/>
      <c r="W120" s="90"/>
      <c r="X120" s="90"/>
      <c r="Y120" s="157"/>
      <c r="Z120" s="89"/>
      <c r="AA120" s="90"/>
      <c r="AB120" s="90"/>
      <c r="AC120" s="90"/>
      <c r="AD120" s="91"/>
      <c r="AE120" s="89"/>
      <c r="AF120" s="90"/>
      <c r="AG120" s="90"/>
      <c r="AH120" s="90"/>
      <c r="AI120" s="91"/>
      <c r="AJ120" s="89">
        <v>1</v>
      </c>
      <c r="AK120" s="90"/>
      <c r="AL120" s="90"/>
      <c r="AM120" s="90"/>
      <c r="AN120" s="91">
        <v>2</v>
      </c>
    </row>
    <row r="121" spans="1:40" ht="18.75" customHeight="1">
      <c r="A121" s="25" t="s">
        <v>189</v>
      </c>
      <c r="B121" s="26" t="s">
        <v>164</v>
      </c>
      <c r="C121" s="27" t="s">
        <v>248</v>
      </c>
      <c r="D121" s="114"/>
      <c r="E121" s="28">
        <f t="shared" si="5"/>
        <v>45</v>
      </c>
      <c r="F121" s="89"/>
      <c r="G121" s="90"/>
      <c r="H121" s="90"/>
      <c r="I121" s="90"/>
      <c r="J121" s="157"/>
      <c r="K121" s="89"/>
      <c r="L121" s="90"/>
      <c r="M121" s="90"/>
      <c r="N121" s="90"/>
      <c r="O121" s="157"/>
      <c r="P121" s="89"/>
      <c r="Q121" s="90"/>
      <c r="R121" s="90"/>
      <c r="S121" s="90"/>
      <c r="T121" s="158"/>
      <c r="U121" s="89"/>
      <c r="V121" s="90"/>
      <c r="W121" s="90"/>
      <c r="X121" s="90"/>
      <c r="Y121" s="157"/>
      <c r="Z121" s="96">
        <v>1</v>
      </c>
      <c r="AA121" s="90"/>
      <c r="AB121" s="90">
        <v>2</v>
      </c>
      <c r="AC121" s="90"/>
      <c r="AD121" s="91">
        <v>4</v>
      </c>
      <c r="AE121" s="89"/>
      <c r="AF121" s="90"/>
      <c r="AG121" s="90"/>
      <c r="AH121" s="90"/>
      <c r="AI121" s="91"/>
      <c r="AJ121" s="89"/>
      <c r="AK121" s="90"/>
      <c r="AL121" s="90"/>
      <c r="AM121" s="90"/>
      <c r="AN121" s="91"/>
    </row>
    <row r="122" spans="1:40" ht="12.75">
      <c r="A122" s="25" t="s">
        <v>189</v>
      </c>
      <c r="B122" s="26" t="s">
        <v>165</v>
      </c>
      <c r="C122" s="27" t="s">
        <v>249</v>
      </c>
      <c r="D122" s="114"/>
      <c r="E122" s="28">
        <f t="shared" si="5"/>
        <v>15</v>
      </c>
      <c r="F122" s="89"/>
      <c r="G122" s="90"/>
      <c r="H122" s="90"/>
      <c r="I122" s="90"/>
      <c r="J122" s="157"/>
      <c r="K122" s="89"/>
      <c r="L122" s="90"/>
      <c r="M122" s="90"/>
      <c r="N122" s="90"/>
      <c r="O122" s="157"/>
      <c r="P122" s="89"/>
      <c r="Q122" s="90"/>
      <c r="R122" s="90"/>
      <c r="S122" s="90"/>
      <c r="T122" s="158"/>
      <c r="U122" s="89"/>
      <c r="V122" s="90"/>
      <c r="W122" s="90"/>
      <c r="X122" s="90"/>
      <c r="Y122" s="157"/>
      <c r="Z122" s="89"/>
      <c r="AA122" s="90"/>
      <c r="AB122" s="90"/>
      <c r="AC122" s="90"/>
      <c r="AD122" s="91"/>
      <c r="AE122" s="89"/>
      <c r="AF122" s="90"/>
      <c r="AG122" s="90"/>
      <c r="AH122" s="90">
        <v>1</v>
      </c>
      <c r="AI122" s="91">
        <v>1</v>
      </c>
      <c r="AJ122" s="89"/>
      <c r="AK122" s="90"/>
      <c r="AL122" s="90"/>
      <c r="AM122" s="90"/>
      <c r="AN122" s="91"/>
    </row>
    <row r="123" spans="1:40" ht="12.75">
      <c r="A123" s="25" t="s">
        <v>189</v>
      </c>
      <c r="B123" s="26" t="s">
        <v>239</v>
      </c>
      <c r="C123" s="27" t="s">
        <v>250</v>
      </c>
      <c r="D123" s="114"/>
      <c r="E123" s="28">
        <f t="shared" si="5"/>
        <v>30</v>
      </c>
      <c r="F123" s="89"/>
      <c r="G123" s="90"/>
      <c r="H123" s="90"/>
      <c r="I123" s="90"/>
      <c r="J123" s="157"/>
      <c r="K123" s="89"/>
      <c r="L123" s="90"/>
      <c r="M123" s="90"/>
      <c r="N123" s="90"/>
      <c r="O123" s="157"/>
      <c r="P123" s="89"/>
      <c r="Q123" s="90"/>
      <c r="R123" s="90"/>
      <c r="S123" s="90"/>
      <c r="T123" s="158"/>
      <c r="U123" s="89"/>
      <c r="V123" s="90"/>
      <c r="W123" s="90"/>
      <c r="X123" s="90"/>
      <c r="Y123" s="157"/>
      <c r="Z123" s="89"/>
      <c r="AA123" s="90"/>
      <c r="AB123" s="90"/>
      <c r="AC123" s="90"/>
      <c r="AD123" s="91"/>
      <c r="AE123" s="96">
        <v>1</v>
      </c>
      <c r="AF123" s="90"/>
      <c r="AG123" s="90">
        <v>1</v>
      </c>
      <c r="AH123" s="90"/>
      <c r="AI123" s="91">
        <v>2</v>
      </c>
      <c r="AJ123" s="89"/>
      <c r="AK123" s="90"/>
      <c r="AL123" s="90"/>
      <c r="AM123" s="90"/>
      <c r="AN123" s="91"/>
    </row>
    <row r="124" spans="1:40" ht="12.75">
      <c r="A124" s="25" t="s">
        <v>189</v>
      </c>
      <c r="B124" s="26" t="s">
        <v>240</v>
      </c>
      <c r="C124" s="27" t="s">
        <v>251</v>
      </c>
      <c r="D124" s="114"/>
      <c r="E124" s="28">
        <f t="shared" si="5"/>
        <v>30</v>
      </c>
      <c r="F124" s="159"/>
      <c r="G124" s="34"/>
      <c r="H124" s="34"/>
      <c r="I124" s="34"/>
      <c r="J124" s="160"/>
      <c r="K124" s="33"/>
      <c r="L124" s="34"/>
      <c r="M124" s="34"/>
      <c r="N124" s="34"/>
      <c r="O124" s="160"/>
      <c r="P124" s="33"/>
      <c r="Q124" s="34"/>
      <c r="R124" s="34"/>
      <c r="S124" s="34"/>
      <c r="T124" s="160"/>
      <c r="U124" s="33"/>
      <c r="V124" s="34"/>
      <c r="W124" s="34"/>
      <c r="X124" s="34"/>
      <c r="Y124" s="160"/>
      <c r="Z124" s="33"/>
      <c r="AA124" s="34"/>
      <c r="AB124" s="34">
        <v>2</v>
      </c>
      <c r="AC124" s="34"/>
      <c r="AD124" s="91">
        <v>2</v>
      </c>
      <c r="AE124" s="33"/>
      <c r="AF124" s="34"/>
      <c r="AG124" s="34"/>
      <c r="AH124" s="34"/>
      <c r="AI124" s="35"/>
      <c r="AJ124" s="33"/>
      <c r="AK124" s="34"/>
      <c r="AL124" s="34"/>
      <c r="AM124" s="34"/>
      <c r="AN124" s="35"/>
    </row>
    <row r="125" spans="1:40" ht="12.75">
      <c r="A125" s="25" t="s">
        <v>186</v>
      </c>
      <c r="B125" s="26" t="s">
        <v>241</v>
      </c>
      <c r="C125" s="27" t="s">
        <v>252</v>
      </c>
      <c r="D125" s="114"/>
      <c r="E125" s="28">
        <f t="shared" si="5"/>
        <v>30</v>
      </c>
      <c r="F125" s="159"/>
      <c r="G125" s="34"/>
      <c r="H125" s="34"/>
      <c r="I125" s="34"/>
      <c r="J125" s="160"/>
      <c r="K125" s="159"/>
      <c r="L125" s="34"/>
      <c r="M125" s="34"/>
      <c r="N125" s="34"/>
      <c r="O125" s="160"/>
      <c r="P125" s="33"/>
      <c r="Q125" s="34"/>
      <c r="R125" s="34"/>
      <c r="S125" s="34"/>
      <c r="T125" s="160"/>
      <c r="U125" s="33"/>
      <c r="V125" s="34"/>
      <c r="W125" s="34"/>
      <c r="X125" s="34"/>
      <c r="Y125" s="160"/>
      <c r="Z125" s="62">
        <v>1</v>
      </c>
      <c r="AA125" s="34"/>
      <c r="AB125" s="34">
        <v>1</v>
      </c>
      <c r="AC125" s="34"/>
      <c r="AD125" s="35">
        <v>3</v>
      </c>
      <c r="AE125" s="33"/>
      <c r="AF125" s="34"/>
      <c r="AG125" s="34"/>
      <c r="AH125" s="34"/>
      <c r="AI125" s="35"/>
      <c r="AJ125" s="33"/>
      <c r="AK125" s="34"/>
      <c r="AL125" s="34"/>
      <c r="AM125" s="34"/>
      <c r="AN125" s="35"/>
    </row>
    <row r="126" spans="1:40" ht="12.75">
      <c r="A126" s="25" t="s">
        <v>186</v>
      </c>
      <c r="B126" s="26" t="s">
        <v>242</v>
      </c>
      <c r="C126" s="27" t="s">
        <v>74</v>
      </c>
      <c r="D126" s="114"/>
      <c r="E126" s="28">
        <f t="shared" si="5"/>
        <v>30</v>
      </c>
      <c r="F126" s="33"/>
      <c r="G126" s="34"/>
      <c r="H126" s="34"/>
      <c r="I126" s="34"/>
      <c r="J126" s="160"/>
      <c r="K126" s="33"/>
      <c r="L126" s="34"/>
      <c r="M126" s="34"/>
      <c r="N126" s="34"/>
      <c r="O126" s="160"/>
      <c r="P126" s="159"/>
      <c r="Q126" s="34"/>
      <c r="R126" s="34"/>
      <c r="S126" s="34"/>
      <c r="T126" s="160"/>
      <c r="U126" s="33"/>
      <c r="V126" s="34"/>
      <c r="W126" s="34"/>
      <c r="X126" s="34"/>
      <c r="Y126" s="160"/>
      <c r="Z126" s="33"/>
      <c r="AA126" s="34"/>
      <c r="AB126" s="34"/>
      <c r="AC126" s="34"/>
      <c r="AD126" s="35"/>
      <c r="AE126" s="33"/>
      <c r="AF126" s="34"/>
      <c r="AG126" s="34"/>
      <c r="AH126" s="34"/>
      <c r="AI126" s="35"/>
      <c r="AJ126" s="62">
        <v>2</v>
      </c>
      <c r="AK126" s="34"/>
      <c r="AL126" s="34"/>
      <c r="AM126" s="34"/>
      <c r="AN126" s="35">
        <v>3</v>
      </c>
    </row>
    <row r="127" spans="1:40" ht="12.75">
      <c r="A127" s="25" t="s">
        <v>186</v>
      </c>
      <c r="B127" s="26" t="s">
        <v>166</v>
      </c>
      <c r="C127" s="27" t="s">
        <v>28</v>
      </c>
      <c r="D127" s="114"/>
      <c r="E127" s="28">
        <f t="shared" si="5"/>
        <v>45</v>
      </c>
      <c r="F127" s="33"/>
      <c r="G127" s="34"/>
      <c r="H127" s="34"/>
      <c r="I127" s="34"/>
      <c r="J127" s="160"/>
      <c r="K127" s="33"/>
      <c r="L127" s="34"/>
      <c r="M127" s="34"/>
      <c r="N127" s="34"/>
      <c r="O127" s="160"/>
      <c r="P127" s="33"/>
      <c r="Q127" s="34"/>
      <c r="R127" s="34"/>
      <c r="S127" s="34"/>
      <c r="T127" s="160"/>
      <c r="U127" s="33"/>
      <c r="V127" s="34"/>
      <c r="W127" s="34"/>
      <c r="X127" s="34"/>
      <c r="Y127" s="160"/>
      <c r="Z127" s="33"/>
      <c r="AA127" s="34"/>
      <c r="AB127" s="34"/>
      <c r="AC127" s="34"/>
      <c r="AD127" s="35"/>
      <c r="AE127" s="62">
        <v>1</v>
      </c>
      <c r="AF127" s="34"/>
      <c r="AG127" s="34">
        <v>2</v>
      </c>
      <c r="AH127" s="34"/>
      <c r="AI127" s="35">
        <v>3</v>
      </c>
      <c r="AJ127" s="33"/>
      <c r="AK127" s="34"/>
      <c r="AL127" s="34"/>
      <c r="AM127" s="34"/>
      <c r="AN127" s="35"/>
    </row>
    <row r="128" spans="1:40" ht="12.75">
      <c r="A128" s="25" t="s">
        <v>187</v>
      </c>
      <c r="B128" s="26" t="s">
        <v>167</v>
      </c>
      <c r="C128" s="27" t="s">
        <v>253</v>
      </c>
      <c r="D128" s="114"/>
      <c r="E128" s="28">
        <f t="shared" si="5"/>
        <v>30</v>
      </c>
      <c r="F128" s="33"/>
      <c r="G128" s="34"/>
      <c r="H128" s="34"/>
      <c r="I128" s="34"/>
      <c r="J128" s="160"/>
      <c r="K128" s="33"/>
      <c r="L128" s="34"/>
      <c r="M128" s="34"/>
      <c r="N128" s="34"/>
      <c r="O128" s="160"/>
      <c r="P128" s="33"/>
      <c r="Q128" s="34"/>
      <c r="R128" s="34"/>
      <c r="S128" s="34"/>
      <c r="T128" s="160"/>
      <c r="U128" s="33"/>
      <c r="V128" s="34"/>
      <c r="W128" s="34"/>
      <c r="X128" s="34"/>
      <c r="Y128" s="160"/>
      <c r="Z128" s="33"/>
      <c r="AA128" s="34"/>
      <c r="AB128" s="34"/>
      <c r="AC128" s="34"/>
      <c r="AD128" s="35"/>
      <c r="AE128" s="33">
        <v>1</v>
      </c>
      <c r="AF128" s="34"/>
      <c r="AG128" s="34">
        <v>1</v>
      </c>
      <c r="AH128" s="34"/>
      <c r="AI128" s="35">
        <v>1</v>
      </c>
      <c r="AJ128" s="33"/>
      <c r="AK128" s="34"/>
      <c r="AL128" s="34"/>
      <c r="AM128" s="34"/>
      <c r="AN128" s="35"/>
    </row>
    <row r="129" spans="1:40" ht="12.75">
      <c r="A129" s="25" t="s">
        <v>187</v>
      </c>
      <c r="B129" s="26" t="s">
        <v>168</v>
      </c>
      <c r="C129" s="226" t="s">
        <v>216</v>
      </c>
      <c r="D129" s="25"/>
      <c r="E129" s="105">
        <f>15*SUM(F129:I129,K129:N129,P129:S129,U129:X129,Z129:AC129,AE129:AH129,AJ129:AM129)</f>
        <v>30</v>
      </c>
      <c r="F129" s="33"/>
      <c r="G129" s="34"/>
      <c r="H129" s="34"/>
      <c r="I129" s="34"/>
      <c r="J129" s="63"/>
      <c r="K129" s="33"/>
      <c r="L129" s="34"/>
      <c r="M129" s="34"/>
      <c r="N129" s="34"/>
      <c r="O129" s="35"/>
      <c r="P129" s="33"/>
      <c r="Q129" s="34"/>
      <c r="R129" s="34"/>
      <c r="S129" s="34"/>
      <c r="T129" s="35"/>
      <c r="U129" s="33"/>
      <c r="V129" s="34"/>
      <c r="W129" s="34"/>
      <c r="X129" s="34"/>
      <c r="Y129" s="35"/>
      <c r="Z129" s="33"/>
      <c r="AA129" s="34"/>
      <c r="AB129" s="34"/>
      <c r="AC129" s="34"/>
      <c r="AD129" s="35"/>
      <c r="AE129" s="33">
        <v>1</v>
      </c>
      <c r="AF129" s="34"/>
      <c r="AG129" s="34"/>
      <c r="AH129" s="34">
        <v>1</v>
      </c>
      <c r="AI129" s="38">
        <v>2</v>
      </c>
      <c r="AJ129" s="33"/>
      <c r="AK129" s="34"/>
      <c r="AL129" s="34"/>
      <c r="AM129" s="34"/>
      <c r="AN129" s="35"/>
    </row>
    <row r="130" spans="1:40" ht="12.75">
      <c r="A130" s="25" t="s">
        <v>189</v>
      </c>
      <c r="B130" s="26" t="s">
        <v>169</v>
      </c>
      <c r="C130" s="218" t="s">
        <v>180</v>
      </c>
      <c r="D130" s="79"/>
      <c r="E130" s="72">
        <f t="shared" si="5"/>
        <v>0</v>
      </c>
      <c r="F130" s="89"/>
      <c r="G130" s="90"/>
      <c r="H130" s="90"/>
      <c r="I130" s="90"/>
      <c r="J130" s="91"/>
      <c r="K130" s="89"/>
      <c r="L130" s="90"/>
      <c r="M130" s="90"/>
      <c r="N130" s="90"/>
      <c r="O130" s="91"/>
      <c r="P130" s="89"/>
      <c r="Q130" s="90"/>
      <c r="R130" s="90"/>
      <c r="S130" s="90"/>
      <c r="T130" s="91"/>
      <c r="U130" s="89"/>
      <c r="V130" s="90"/>
      <c r="W130" s="90"/>
      <c r="X130" s="90"/>
      <c r="Y130" s="91"/>
      <c r="Z130" s="89"/>
      <c r="AA130" s="90"/>
      <c r="AB130" s="90"/>
      <c r="AC130" s="90"/>
      <c r="AD130" s="91"/>
      <c r="AE130" s="89"/>
      <c r="AF130" s="90"/>
      <c r="AG130" s="90"/>
      <c r="AH130" s="90"/>
      <c r="AI130" s="91">
        <v>4</v>
      </c>
      <c r="AJ130" s="89"/>
      <c r="AK130" s="90"/>
      <c r="AL130" s="90"/>
      <c r="AM130" s="90"/>
      <c r="AN130" s="91"/>
    </row>
    <row r="131" spans="1:40" ht="12.75">
      <c r="A131" s="25" t="s">
        <v>186</v>
      </c>
      <c r="B131" s="26" t="s">
        <v>170</v>
      </c>
      <c r="C131" s="27" t="s">
        <v>175</v>
      </c>
      <c r="D131" s="114"/>
      <c r="E131" s="28">
        <f>15*SUM(F131:I131,K131:N131,P131:S131,U131:X131,Z131:AC131,AE131:AH131,AJ131:AM131)</f>
        <v>15</v>
      </c>
      <c r="F131" s="33"/>
      <c r="G131" s="34"/>
      <c r="H131" s="34"/>
      <c r="I131" s="34"/>
      <c r="J131" s="160"/>
      <c r="K131" s="159"/>
      <c r="L131" s="34"/>
      <c r="M131" s="34"/>
      <c r="N131" s="34"/>
      <c r="O131" s="160"/>
      <c r="P131" s="33"/>
      <c r="Q131" s="34"/>
      <c r="R131" s="34"/>
      <c r="S131" s="34"/>
      <c r="T131" s="160"/>
      <c r="U131" s="33"/>
      <c r="V131" s="34"/>
      <c r="W131" s="34"/>
      <c r="X131" s="34"/>
      <c r="Y131" s="160"/>
      <c r="Z131" s="33"/>
      <c r="AA131" s="34"/>
      <c r="AB131" s="34"/>
      <c r="AC131" s="34"/>
      <c r="AD131" s="35"/>
      <c r="AE131" s="33"/>
      <c r="AF131" s="34">
        <v>1</v>
      </c>
      <c r="AG131" s="34"/>
      <c r="AH131" s="34"/>
      <c r="AI131" s="35">
        <v>1</v>
      </c>
      <c r="AJ131" s="33"/>
      <c r="AK131" s="34"/>
      <c r="AL131" s="34"/>
      <c r="AM131" s="34"/>
      <c r="AN131" s="35"/>
    </row>
    <row r="132" spans="1:40" ht="13.5" thickBot="1">
      <c r="A132" s="25" t="s">
        <v>189</v>
      </c>
      <c r="B132" s="26" t="s">
        <v>171</v>
      </c>
      <c r="C132" s="27" t="s">
        <v>176</v>
      </c>
      <c r="D132" s="114"/>
      <c r="E132" s="28">
        <f t="shared" si="5"/>
        <v>15</v>
      </c>
      <c r="F132" s="49"/>
      <c r="G132" s="50"/>
      <c r="H132" s="50"/>
      <c r="I132" s="50"/>
      <c r="J132" s="161"/>
      <c r="K132" s="162"/>
      <c r="L132" s="50"/>
      <c r="M132" s="50"/>
      <c r="N132" s="50"/>
      <c r="O132" s="161"/>
      <c r="P132" s="49"/>
      <c r="Q132" s="50"/>
      <c r="R132" s="50"/>
      <c r="S132" s="50"/>
      <c r="T132" s="161"/>
      <c r="U132" s="49"/>
      <c r="V132" s="50"/>
      <c r="W132" s="50"/>
      <c r="X132" s="50"/>
      <c r="Y132" s="161"/>
      <c r="Z132" s="49"/>
      <c r="AA132" s="50"/>
      <c r="AB132" s="50"/>
      <c r="AC132" s="50"/>
      <c r="AD132" s="51"/>
      <c r="AE132" s="49"/>
      <c r="AF132" s="50"/>
      <c r="AG132" s="50"/>
      <c r="AH132" s="50"/>
      <c r="AI132" s="51"/>
      <c r="AJ132" s="49"/>
      <c r="AK132" s="50">
        <v>1</v>
      </c>
      <c r="AL132" s="50"/>
      <c r="AM132" s="50"/>
      <c r="AN132" s="51">
        <v>2</v>
      </c>
    </row>
    <row r="133" spans="2:40" ht="12.75">
      <c r="B133" s="227"/>
      <c r="C133" s="122" t="s">
        <v>201</v>
      </c>
      <c r="D133" s="108">
        <f>J133+O133+T133+Y133+AD133+AI133+AN133</f>
        <v>30</v>
      </c>
      <c r="E133" s="109">
        <f>SUM(E120:E132)</f>
        <v>330</v>
      </c>
      <c r="F133" s="187"/>
      <c r="G133" s="187"/>
      <c r="H133" s="187"/>
      <c r="I133" s="187"/>
      <c r="J133" s="225"/>
      <c r="K133" s="187"/>
      <c r="L133" s="187"/>
      <c r="M133" s="187"/>
      <c r="N133" s="187"/>
      <c r="O133" s="225"/>
      <c r="P133" s="228"/>
      <c r="Q133" s="187"/>
      <c r="R133" s="187"/>
      <c r="S133" s="187"/>
      <c r="T133" s="225"/>
      <c r="U133" s="187"/>
      <c r="V133" s="187"/>
      <c r="W133" s="187"/>
      <c r="X133" s="187"/>
      <c r="Y133" s="225"/>
      <c r="Z133" s="187"/>
      <c r="AA133" s="187"/>
      <c r="AB133" s="187"/>
      <c r="AC133" s="187"/>
      <c r="AD133" s="225">
        <f>SUM(AD120:AD132)</f>
        <v>9</v>
      </c>
      <c r="AE133" s="187"/>
      <c r="AF133" s="187"/>
      <c r="AG133" s="187"/>
      <c r="AH133" s="187"/>
      <c r="AI133" s="225">
        <f>SUM(AI120:AI132)</f>
        <v>14</v>
      </c>
      <c r="AJ133" s="187"/>
      <c r="AK133" s="187"/>
      <c r="AL133" s="187"/>
      <c r="AM133" s="187"/>
      <c r="AN133" s="225">
        <f>SUM(AN120:AN132)</f>
        <v>7</v>
      </c>
    </row>
    <row r="134" spans="2:40" ht="13.5" thickBot="1">
      <c r="B134" s="227"/>
      <c r="C134" s="229" t="s">
        <v>70</v>
      </c>
      <c r="E134" s="15"/>
      <c r="F134" s="187"/>
      <c r="G134" s="187"/>
      <c r="H134" s="187"/>
      <c r="I134" s="187"/>
      <c r="J134" s="24"/>
      <c r="K134" s="187"/>
      <c r="L134" s="187"/>
      <c r="M134" s="187"/>
      <c r="N134" s="187"/>
      <c r="O134" s="24"/>
      <c r="P134" s="228"/>
      <c r="Q134" s="187"/>
      <c r="R134" s="187"/>
      <c r="S134" s="187"/>
      <c r="T134" s="24"/>
      <c r="U134" s="187"/>
      <c r="V134" s="187"/>
      <c r="W134" s="187"/>
      <c r="X134" s="187"/>
      <c r="Y134" s="24"/>
      <c r="Z134" s="187"/>
      <c r="AA134" s="187"/>
      <c r="AB134" s="187"/>
      <c r="AC134" s="187"/>
      <c r="AD134" s="113"/>
      <c r="AE134" s="187"/>
      <c r="AF134" s="187"/>
      <c r="AG134" s="187"/>
      <c r="AH134" s="187"/>
      <c r="AI134" s="113"/>
      <c r="AJ134" s="187"/>
      <c r="AK134" s="187"/>
      <c r="AL134" s="187"/>
      <c r="AM134" s="187"/>
      <c r="AN134" s="187"/>
    </row>
    <row r="135" spans="1:40" ht="12.75">
      <c r="A135" s="25" t="s">
        <v>189</v>
      </c>
      <c r="B135" s="26" t="s">
        <v>172</v>
      </c>
      <c r="C135" s="27" t="s">
        <v>254</v>
      </c>
      <c r="D135" s="114"/>
      <c r="E135" s="28">
        <f t="shared" si="5"/>
        <v>30</v>
      </c>
      <c r="F135" s="29"/>
      <c r="G135" s="30"/>
      <c r="H135" s="30"/>
      <c r="I135" s="30"/>
      <c r="J135" s="167"/>
      <c r="K135" s="29"/>
      <c r="L135" s="30"/>
      <c r="M135" s="30"/>
      <c r="N135" s="30"/>
      <c r="O135" s="167"/>
      <c r="P135" s="29"/>
      <c r="Q135" s="30"/>
      <c r="R135" s="30"/>
      <c r="S135" s="30"/>
      <c r="T135" s="167"/>
      <c r="U135" s="29"/>
      <c r="V135" s="30"/>
      <c r="W135" s="30"/>
      <c r="X135" s="30"/>
      <c r="Y135" s="167"/>
      <c r="Z135" s="29"/>
      <c r="AA135" s="30"/>
      <c r="AB135" s="30">
        <v>2</v>
      </c>
      <c r="AC135" s="30"/>
      <c r="AD135" s="31">
        <v>2</v>
      </c>
      <c r="AE135" s="29"/>
      <c r="AF135" s="30"/>
      <c r="AG135" s="30"/>
      <c r="AH135" s="30"/>
      <c r="AI135" s="31"/>
      <c r="AJ135" s="29"/>
      <c r="AK135" s="30"/>
      <c r="AL135" s="30"/>
      <c r="AM135" s="30"/>
      <c r="AN135" s="230"/>
    </row>
    <row r="136" spans="1:40" ht="12.75">
      <c r="A136" s="25" t="s">
        <v>189</v>
      </c>
      <c r="B136" s="26" t="s">
        <v>173</v>
      </c>
      <c r="C136" s="27" t="s">
        <v>75</v>
      </c>
      <c r="D136" s="114"/>
      <c r="E136" s="28">
        <f t="shared" si="5"/>
        <v>30</v>
      </c>
      <c r="F136" s="46"/>
      <c r="G136" s="44"/>
      <c r="H136" s="44"/>
      <c r="I136" s="44"/>
      <c r="J136" s="168"/>
      <c r="K136" s="46"/>
      <c r="L136" s="44"/>
      <c r="M136" s="44"/>
      <c r="N136" s="44"/>
      <c r="O136" s="168"/>
      <c r="P136" s="46"/>
      <c r="Q136" s="44"/>
      <c r="R136" s="44"/>
      <c r="S136" s="44"/>
      <c r="T136" s="168"/>
      <c r="U136" s="46"/>
      <c r="V136" s="44"/>
      <c r="W136" s="44"/>
      <c r="X136" s="44"/>
      <c r="Y136" s="168"/>
      <c r="Z136" s="46"/>
      <c r="AA136" s="44"/>
      <c r="AB136" s="44"/>
      <c r="AC136" s="44"/>
      <c r="AD136" s="45"/>
      <c r="AE136" s="46"/>
      <c r="AF136" s="44"/>
      <c r="AG136" s="44"/>
      <c r="AH136" s="44"/>
      <c r="AI136" s="45"/>
      <c r="AJ136" s="46">
        <v>1</v>
      </c>
      <c r="AK136" s="44"/>
      <c r="AL136" s="44">
        <v>1</v>
      </c>
      <c r="AM136" s="44"/>
      <c r="AN136" s="45">
        <v>2</v>
      </c>
    </row>
    <row r="137" spans="1:40" ht="12.75">
      <c r="A137" s="25" t="s">
        <v>186</v>
      </c>
      <c r="B137" s="26" t="s">
        <v>174</v>
      </c>
      <c r="C137" s="27" t="s">
        <v>191</v>
      </c>
      <c r="D137" s="114"/>
      <c r="E137" s="28">
        <f t="shared" si="5"/>
        <v>30</v>
      </c>
      <c r="F137" s="46"/>
      <c r="G137" s="44"/>
      <c r="H137" s="44"/>
      <c r="I137" s="44"/>
      <c r="J137" s="168"/>
      <c r="K137" s="46"/>
      <c r="L137" s="44"/>
      <c r="M137" s="44"/>
      <c r="N137" s="44"/>
      <c r="O137" s="168"/>
      <c r="P137" s="46"/>
      <c r="Q137" s="44"/>
      <c r="R137" s="44"/>
      <c r="S137" s="44"/>
      <c r="T137" s="168"/>
      <c r="U137" s="46"/>
      <c r="V137" s="44"/>
      <c r="W137" s="44"/>
      <c r="X137" s="44"/>
      <c r="Y137" s="168"/>
      <c r="Z137" s="46"/>
      <c r="AA137" s="44"/>
      <c r="AB137" s="44"/>
      <c r="AC137" s="44"/>
      <c r="AD137" s="45"/>
      <c r="AE137" s="46">
        <v>1</v>
      </c>
      <c r="AF137" s="44"/>
      <c r="AG137" s="44"/>
      <c r="AH137" s="44">
        <v>1</v>
      </c>
      <c r="AI137" s="45">
        <v>2</v>
      </c>
      <c r="AJ137" s="46"/>
      <c r="AK137" s="44"/>
      <c r="AL137" s="44"/>
      <c r="AM137" s="44"/>
      <c r="AN137" s="231"/>
    </row>
    <row r="138" spans="1:40" ht="13.5" thickBot="1">
      <c r="A138" s="25" t="s">
        <v>186</v>
      </c>
      <c r="B138" s="26" t="s">
        <v>177</v>
      </c>
      <c r="C138" s="27" t="s">
        <v>91</v>
      </c>
      <c r="D138" s="114"/>
      <c r="E138" s="28">
        <f t="shared" si="5"/>
        <v>30</v>
      </c>
      <c r="F138" s="54"/>
      <c r="G138" s="52"/>
      <c r="H138" s="52"/>
      <c r="I138" s="52"/>
      <c r="J138" s="169"/>
      <c r="K138" s="54"/>
      <c r="L138" s="52"/>
      <c r="M138" s="52"/>
      <c r="N138" s="52"/>
      <c r="O138" s="169"/>
      <c r="P138" s="54"/>
      <c r="Q138" s="52"/>
      <c r="R138" s="52"/>
      <c r="S138" s="52"/>
      <c r="T138" s="169"/>
      <c r="U138" s="54"/>
      <c r="V138" s="52"/>
      <c r="W138" s="52"/>
      <c r="X138" s="52"/>
      <c r="Y138" s="169"/>
      <c r="Z138" s="54"/>
      <c r="AA138" s="52"/>
      <c r="AB138" s="52"/>
      <c r="AC138" s="52"/>
      <c r="AD138" s="53"/>
      <c r="AE138" s="54"/>
      <c r="AF138" s="52"/>
      <c r="AG138" s="52"/>
      <c r="AH138" s="52"/>
      <c r="AI138" s="53"/>
      <c r="AJ138" s="54">
        <v>1</v>
      </c>
      <c r="AK138" s="52"/>
      <c r="AL138" s="232"/>
      <c r="AM138" s="52">
        <v>1</v>
      </c>
      <c r="AN138" s="233">
        <v>2</v>
      </c>
    </row>
    <row r="139" spans="2:40" ht="12.75">
      <c r="B139" s="227"/>
      <c r="C139" s="122" t="s">
        <v>202</v>
      </c>
      <c r="D139" s="108">
        <f>J139+O139+T139+Y139+AD139+AI139+AN139</f>
        <v>8</v>
      </c>
      <c r="E139" s="109">
        <f>SUM(E135:E138)</f>
        <v>120</v>
      </c>
      <c r="F139" s="187"/>
      <c r="G139" s="187"/>
      <c r="H139" s="187"/>
      <c r="I139" s="187"/>
      <c r="J139" s="24"/>
      <c r="K139" s="187"/>
      <c r="L139" s="187"/>
      <c r="M139" s="187"/>
      <c r="N139" s="187"/>
      <c r="O139" s="24"/>
      <c r="P139" s="187"/>
      <c r="Q139" s="187"/>
      <c r="R139" s="187"/>
      <c r="S139" s="187"/>
      <c r="T139" s="24"/>
      <c r="U139" s="187"/>
      <c r="V139" s="187"/>
      <c r="W139" s="187"/>
      <c r="X139" s="187"/>
      <c r="Y139" s="24"/>
      <c r="Z139" s="187"/>
      <c r="AA139" s="187"/>
      <c r="AB139" s="187"/>
      <c r="AC139" s="187"/>
      <c r="AD139" s="110">
        <f>SUM(AD135:AD138)</f>
        <v>2</v>
      </c>
      <c r="AE139" s="187"/>
      <c r="AF139" s="187"/>
      <c r="AG139" s="187"/>
      <c r="AH139" s="187"/>
      <c r="AI139" s="110">
        <f>SUM(AI135:AI138)</f>
        <v>2</v>
      </c>
      <c r="AJ139" s="187"/>
      <c r="AK139" s="187"/>
      <c r="AL139" s="187"/>
      <c r="AM139" s="187"/>
      <c r="AN139" s="110">
        <f>SUM(AN135:AN138)</f>
        <v>4</v>
      </c>
    </row>
    <row r="140" spans="2:40" ht="13.5" thickBot="1">
      <c r="B140" s="240"/>
      <c r="C140" s="171" t="s">
        <v>204</v>
      </c>
      <c r="D140" s="108">
        <f>D133+D139</f>
        <v>38</v>
      </c>
      <c r="E140" s="108">
        <f>E133+E139</f>
        <v>450</v>
      </c>
      <c r="F140" s="228"/>
      <c r="G140" s="187"/>
      <c r="H140" s="187"/>
      <c r="I140" s="187"/>
      <c r="J140" s="24"/>
      <c r="K140" s="187"/>
      <c r="L140" s="187"/>
      <c r="M140" s="187"/>
      <c r="N140" s="187"/>
      <c r="O140" s="24"/>
      <c r="P140" s="187"/>
      <c r="Q140" s="187"/>
      <c r="R140" s="187"/>
      <c r="S140" s="187"/>
      <c r="T140" s="24"/>
      <c r="U140" s="187"/>
      <c r="V140" s="187"/>
      <c r="W140" s="187"/>
      <c r="X140" s="187"/>
      <c r="Y140" s="24"/>
      <c r="Z140" s="111"/>
      <c r="AA140" s="111"/>
      <c r="AB140" s="111"/>
      <c r="AC140" s="111"/>
      <c r="AD140" s="225"/>
      <c r="AE140" s="111"/>
      <c r="AF140" s="111"/>
      <c r="AG140" s="111"/>
      <c r="AH140" s="111"/>
      <c r="AI140" s="225"/>
      <c r="AJ140" s="111"/>
      <c r="AK140" s="111"/>
      <c r="AL140" s="111"/>
      <c r="AM140" s="111"/>
      <c r="AN140" s="225"/>
    </row>
    <row r="141" spans="2:40" ht="13.5" thickBot="1">
      <c r="B141" s="26" t="s">
        <v>178</v>
      </c>
      <c r="C141" s="66" t="s">
        <v>88</v>
      </c>
      <c r="D141" s="114"/>
      <c r="E141" s="28">
        <f t="shared" si="5"/>
        <v>0</v>
      </c>
      <c r="F141" s="172"/>
      <c r="G141" s="173"/>
      <c r="H141" s="173"/>
      <c r="I141" s="173"/>
      <c r="J141" s="174"/>
      <c r="K141" s="172"/>
      <c r="L141" s="173"/>
      <c r="M141" s="173"/>
      <c r="N141" s="173"/>
      <c r="O141" s="174"/>
      <c r="P141" s="172"/>
      <c r="Q141" s="173"/>
      <c r="R141" s="173"/>
      <c r="S141" s="173"/>
      <c r="T141" s="174"/>
      <c r="U141" s="172"/>
      <c r="V141" s="173"/>
      <c r="W141" s="173"/>
      <c r="X141" s="173"/>
      <c r="Y141" s="174"/>
      <c r="Z141" s="175"/>
      <c r="AA141" s="176"/>
      <c r="AB141" s="176"/>
      <c r="AC141" s="176"/>
      <c r="AD141" s="177"/>
      <c r="AE141" s="175"/>
      <c r="AF141" s="176"/>
      <c r="AG141" s="176"/>
      <c r="AH141" s="176"/>
      <c r="AI141" s="177"/>
      <c r="AJ141" s="175"/>
      <c r="AK141" s="176"/>
      <c r="AL141" s="178"/>
      <c r="AM141" s="178"/>
      <c r="AN141" s="179">
        <v>15</v>
      </c>
    </row>
    <row r="144" spans="2:40" ht="19.5" customHeight="1" thickBot="1">
      <c r="B144" s="112" t="s">
        <v>280</v>
      </c>
      <c r="C144" s="308" t="s">
        <v>272</v>
      </c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138"/>
      <c r="AM144" s="138"/>
      <c r="AN144" s="139"/>
    </row>
    <row r="145" spans="1:40" ht="14.25" thickBot="1" thickTop="1">
      <c r="A145" s="284" t="s">
        <v>181</v>
      </c>
      <c r="B145" s="285" t="s">
        <v>182</v>
      </c>
      <c r="C145" s="83"/>
      <c r="D145" s="288" t="s">
        <v>18</v>
      </c>
      <c r="E145" s="291" t="s">
        <v>17</v>
      </c>
      <c r="F145" s="294" t="s">
        <v>0</v>
      </c>
      <c r="G145" s="295"/>
      <c r="H145" s="295"/>
      <c r="I145" s="295"/>
      <c r="J145" s="295"/>
      <c r="K145" s="295"/>
      <c r="L145" s="295"/>
      <c r="M145" s="295"/>
      <c r="N145" s="295"/>
      <c r="O145" s="296"/>
      <c r="P145" s="294" t="s">
        <v>8</v>
      </c>
      <c r="Q145" s="295"/>
      <c r="R145" s="295"/>
      <c r="S145" s="295"/>
      <c r="T145" s="295"/>
      <c r="U145" s="295"/>
      <c r="V145" s="295"/>
      <c r="W145" s="295"/>
      <c r="X145" s="295"/>
      <c r="Y145" s="296"/>
      <c r="Z145" s="294" t="s">
        <v>9</v>
      </c>
      <c r="AA145" s="297"/>
      <c r="AB145" s="297"/>
      <c r="AC145" s="297"/>
      <c r="AD145" s="297"/>
      <c r="AE145" s="297"/>
      <c r="AF145" s="297"/>
      <c r="AG145" s="297"/>
      <c r="AH145" s="297"/>
      <c r="AI145" s="298"/>
      <c r="AJ145" s="294" t="s">
        <v>10</v>
      </c>
      <c r="AK145" s="297"/>
      <c r="AL145" s="297"/>
      <c r="AM145" s="297"/>
      <c r="AN145" s="298"/>
    </row>
    <row r="146" spans="1:40" ht="12.75">
      <c r="A146" s="284"/>
      <c r="B146" s="286"/>
      <c r="C146" s="84" t="s">
        <v>16</v>
      </c>
      <c r="D146" s="289"/>
      <c r="E146" s="292"/>
      <c r="F146" s="299" t="s">
        <v>1</v>
      </c>
      <c r="G146" s="300"/>
      <c r="H146" s="300"/>
      <c r="I146" s="301"/>
      <c r="J146" s="302" t="s">
        <v>7</v>
      </c>
      <c r="K146" s="299" t="s">
        <v>2</v>
      </c>
      <c r="L146" s="304"/>
      <c r="M146" s="304"/>
      <c r="N146" s="305"/>
      <c r="O146" s="302" t="s">
        <v>7</v>
      </c>
      <c r="P146" s="299" t="s">
        <v>11</v>
      </c>
      <c r="Q146" s="300"/>
      <c r="R146" s="300"/>
      <c r="S146" s="301"/>
      <c r="T146" s="302" t="s">
        <v>7</v>
      </c>
      <c r="U146" s="299" t="s">
        <v>12</v>
      </c>
      <c r="V146" s="304"/>
      <c r="W146" s="304"/>
      <c r="X146" s="305"/>
      <c r="Y146" s="302" t="s">
        <v>7</v>
      </c>
      <c r="Z146" s="299" t="s">
        <v>13</v>
      </c>
      <c r="AA146" s="300"/>
      <c r="AB146" s="300"/>
      <c r="AC146" s="301"/>
      <c r="AD146" s="302" t="s">
        <v>7</v>
      </c>
      <c r="AE146" s="299" t="s">
        <v>14</v>
      </c>
      <c r="AF146" s="300"/>
      <c r="AG146" s="300"/>
      <c r="AH146" s="301"/>
      <c r="AI146" s="302" t="s">
        <v>7</v>
      </c>
      <c r="AJ146" s="299" t="s">
        <v>15</v>
      </c>
      <c r="AK146" s="300"/>
      <c r="AL146" s="300"/>
      <c r="AM146" s="301"/>
      <c r="AN146" s="302" t="s">
        <v>7</v>
      </c>
    </row>
    <row r="147" spans="1:40" ht="13.5" thickBot="1">
      <c r="A147" s="284"/>
      <c r="B147" s="287"/>
      <c r="C147" s="85"/>
      <c r="D147" s="290"/>
      <c r="E147" s="293"/>
      <c r="F147" s="20" t="s">
        <v>3</v>
      </c>
      <c r="G147" s="21" t="s">
        <v>4</v>
      </c>
      <c r="H147" s="21" t="s">
        <v>5</v>
      </c>
      <c r="I147" s="21" t="s">
        <v>6</v>
      </c>
      <c r="J147" s="303"/>
      <c r="K147" s="20" t="s">
        <v>3</v>
      </c>
      <c r="L147" s="21" t="s">
        <v>4</v>
      </c>
      <c r="M147" s="21" t="s">
        <v>5</v>
      </c>
      <c r="N147" s="21" t="s">
        <v>6</v>
      </c>
      <c r="O147" s="303"/>
      <c r="P147" s="20" t="s">
        <v>3</v>
      </c>
      <c r="Q147" s="21" t="s">
        <v>4</v>
      </c>
      <c r="R147" s="21" t="s">
        <v>5</v>
      </c>
      <c r="S147" s="21" t="s">
        <v>6</v>
      </c>
      <c r="T147" s="303"/>
      <c r="U147" s="20" t="s">
        <v>3</v>
      </c>
      <c r="V147" s="21" t="s">
        <v>4</v>
      </c>
      <c r="W147" s="21" t="s">
        <v>5</v>
      </c>
      <c r="X147" s="21" t="s">
        <v>6</v>
      </c>
      <c r="Y147" s="303"/>
      <c r="Z147" s="22" t="s">
        <v>3</v>
      </c>
      <c r="AA147" s="23" t="s">
        <v>4</v>
      </c>
      <c r="AB147" s="23" t="s">
        <v>5</v>
      </c>
      <c r="AC147" s="23" t="s">
        <v>6</v>
      </c>
      <c r="AD147" s="306"/>
      <c r="AE147" s="22" t="s">
        <v>3</v>
      </c>
      <c r="AF147" s="23" t="s">
        <v>4</v>
      </c>
      <c r="AG147" s="23" t="s">
        <v>5</v>
      </c>
      <c r="AH147" s="23" t="s">
        <v>6</v>
      </c>
      <c r="AI147" s="306"/>
      <c r="AJ147" s="22" t="s">
        <v>3</v>
      </c>
      <c r="AK147" s="23" t="s">
        <v>4</v>
      </c>
      <c r="AL147" s="23" t="s">
        <v>5</v>
      </c>
      <c r="AM147" s="23" t="s">
        <v>6</v>
      </c>
      <c r="AN147" s="306"/>
    </row>
    <row r="148" spans="2:40" ht="13.5" thickTop="1">
      <c r="B148" s="125"/>
      <c r="C148" s="151" t="s">
        <v>69</v>
      </c>
      <c r="D148" s="87"/>
      <c r="E148" s="128"/>
      <c r="F148" s="152"/>
      <c r="G148" s="152"/>
      <c r="H148" s="152"/>
      <c r="I148" s="152"/>
      <c r="J148" s="153"/>
      <c r="K148" s="152"/>
      <c r="L148" s="152"/>
      <c r="M148" s="152"/>
      <c r="N148" s="152"/>
      <c r="O148" s="153"/>
      <c r="P148" s="152"/>
      <c r="Q148" s="152"/>
      <c r="R148" s="152"/>
      <c r="S148" s="152"/>
      <c r="T148" s="154"/>
      <c r="U148" s="152"/>
      <c r="V148" s="152"/>
      <c r="W148" s="152"/>
      <c r="X148" s="152"/>
      <c r="Y148" s="153"/>
      <c r="Z148" s="155"/>
      <c r="AA148" s="155"/>
      <c r="AB148" s="155"/>
      <c r="AC148" s="155"/>
      <c r="AD148" s="156"/>
      <c r="AE148" s="155"/>
      <c r="AF148" s="155"/>
      <c r="AG148" s="155"/>
      <c r="AH148" s="155"/>
      <c r="AI148" s="156"/>
      <c r="AJ148" s="155"/>
      <c r="AK148" s="155"/>
      <c r="AL148" s="155"/>
      <c r="AM148" s="155"/>
      <c r="AN148" s="155"/>
    </row>
    <row r="149" spans="1:40" ht="12.75">
      <c r="A149" s="25" t="s">
        <v>189</v>
      </c>
      <c r="B149" s="26" t="s">
        <v>179</v>
      </c>
      <c r="C149" s="27" t="s">
        <v>232</v>
      </c>
      <c r="D149" s="114"/>
      <c r="E149" s="28">
        <f>15*SUM(F149:I149,K149:N149,P149:S149,U149:X149,Z149:AC149,AE149:AH149,AJ149:AM149)</f>
        <v>45</v>
      </c>
      <c r="F149" s="89"/>
      <c r="G149" s="90"/>
      <c r="H149" s="90"/>
      <c r="I149" s="90"/>
      <c r="J149" s="157"/>
      <c r="K149" s="89"/>
      <c r="L149" s="90"/>
      <c r="M149" s="90"/>
      <c r="N149" s="90"/>
      <c r="O149" s="157"/>
      <c r="P149" s="89"/>
      <c r="Q149" s="90"/>
      <c r="R149" s="90"/>
      <c r="S149" s="90"/>
      <c r="T149" s="158"/>
      <c r="U149" s="89"/>
      <c r="V149" s="90"/>
      <c r="W149" s="90"/>
      <c r="X149" s="90"/>
      <c r="Y149" s="157"/>
      <c r="Z149" s="241">
        <v>1</v>
      </c>
      <c r="AA149" s="99"/>
      <c r="AB149" s="99">
        <v>2</v>
      </c>
      <c r="AC149" s="99"/>
      <c r="AD149" s="100">
        <v>3</v>
      </c>
      <c r="AE149" s="94"/>
      <c r="AF149" s="99"/>
      <c r="AG149" s="99"/>
      <c r="AH149" s="99"/>
      <c r="AI149" s="100"/>
      <c r="AJ149" s="94"/>
      <c r="AK149" s="99"/>
      <c r="AL149" s="99"/>
      <c r="AM149" s="99"/>
      <c r="AN149" s="100"/>
    </row>
    <row r="150" spans="1:40" ht="12.75" customHeight="1">
      <c r="A150" s="25" t="s">
        <v>189</v>
      </c>
      <c r="B150" s="26" t="s">
        <v>257</v>
      </c>
      <c r="C150" s="27" t="s">
        <v>314</v>
      </c>
      <c r="D150" s="114"/>
      <c r="E150" s="28">
        <f>15*SUM(F150:I150,K150:N150,P150:S150,U150:X150,Z150:AC150,AE150:AH150,AJ150:AM150)</f>
        <v>30</v>
      </c>
      <c r="F150" s="89"/>
      <c r="G150" s="90"/>
      <c r="H150" s="90"/>
      <c r="I150" s="90"/>
      <c r="J150" s="157"/>
      <c r="K150" s="89"/>
      <c r="L150" s="90"/>
      <c r="M150" s="90"/>
      <c r="N150" s="90"/>
      <c r="O150" s="157"/>
      <c r="P150" s="89"/>
      <c r="Q150" s="90"/>
      <c r="R150" s="90"/>
      <c r="S150" s="90"/>
      <c r="T150" s="158"/>
      <c r="U150" s="89"/>
      <c r="V150" s="90"/>
      <c r="W150" s="90"/>
      <c r="X150" s="90"/>
      <c r="Y150" s="157"/>
      <c r="Z150" s="94"/>
      <c r="AA150" s="99"/>
      <c r="AB150" s="99"/>
      <c r="AC150" s="99"/>
      <c r="AD150" s="100"/>
      <c r="AE150" s="234">
        <v>1</v>
      </c>
      <c r="AF150" s="99"/>
      <c r="AG150" s="99">
        <v>1</v>
      </c>
      <c r="AH150" s="99"/>
      <c r="AI150" s="41">
        <v>2</v>
      </c>
      <c r="AJ150" s="94"/>
      <c r="AK150" s="99"/>
      <c r="AL150" s="99"/>
      <c r="AM150" s="99"/>
      <c r="AN150" s="100"/>
    </row>
    <row r="151" spans="1:40" ht="12.75">
      <c r="A151" s="25" t="s">
        <v>189</v>
      </c>
      <c r="B151" s="26" t="s">
        <v>273</v>
      </c>
      <c r="C151" s="27" t="s">
        <v>237</v>
      </c>
      <c r="D151" s="114"/>
      <c r="E151" s="28">
        <f>15*SUM(F151:I151,K151:N151,P151:S151,U151:X151,Z151:AC151,AE151:AH151,AJ151:AM151)</f>
        <v>30</v>
      </c>
      <c r="F151" s="159"/>
      <c r="G151" s="34"/>
      <c r="H151" s="34"/>
      <c r="I151" s="34"/>
      <c r="J151" s="160"/>
      <c r="K151" s="33"/>
      <c r="L151" s="34"/>
      <c r="M151" s="34"/>
      <c r="N151" s="34"/>
      <c r="O151" s="160"/>
      <c r="P151" s="33"/>
      <c r="Q151" s="34"/>
      <c r="R151" s="34"/>
      <c r="S151" s="34"/>
      <c r="T151" s="160"/>
      <c r="U151" s="33"/>
      <c r="V151" s="34"/>
      <c r="W151" s="34"/>
      <c r="X151" s="34"/>
      <c r="Y151" s="160"/>
      <c r="Z151" s="33"/>
      <c r="AA151" s="34"/>
      <c r="AB151" s="34"/>
      <c r="AC151" s="34"/>
      <c r="AD151" s="160"/>
      <c r="AE151" s="39"/>
      <c r="AF151" s="40"/>
      <c r="AG151" s="40"/>
      <c r="AH151" s="40"/>
      <c r="AI151" s="41"/>
      <c r="AJ151" s="242">
        <v>1</v>
      </c>
      <c r="AK151" s="40"/>
      <c r="AL151" s="40">
        <v>1</v>
      </c>
      <c r="AM151" s="40"/>
      <c r="AN151" s="100">
        <v>2</v>
      </c>
    </row>
    <row r="152" spans="1:40" ht="16.5" customHeight="1">
      <c r="A152" s="25" t="s">
        <v>186</v>
      </c>
      <c r="B152" s="26" t="s">
        <v>274</v>
      </c>
      <c r="C152" s="27" t="s">
        <v>313</v>
      </c>
      <c r="D152" s="114"/>
      <c r="E152" s="28">
        <f>15*SUM(F152:I152,K152:N152,P152:S152,U152:X152,Z152:AC152,AE152:AH152,AJ152:AM152)</f>
        <v>30</v>
      </c>
      <c r="F152" s="159"/>
      <c r="G152" s="34"/>
      <c r="H152" s="34"/>
      <c r="I152" s="34"/>
      <c r="J152" s="160"/>
      <c r="K152" s="33"/>
      <c r="L152" s="34"/>
      <c r="M152" s="34"/>
      <c r="N152" s="34"/>
      <c r="O152" s="160"/>
      <c r="P152" s="33"/>
      <c r="Q152" s="34"/>
      <c r="R152" s="34"/>
      <c r="S152" s="34"/>
      <c r="T152" s="160"/>
      <c r="U152" s="33"/>
      <c r="V152" s="34"/>
      <c r="W152" s="34"/>
      <c r="X152" s="34"/>
      <c r="Y152" s="160"/>
      <c r="Z152" s="241">
        <v>1</v>
      </c>
      <c r="AA152" s="40"/>
      <c r="AB152" s="40">
        <v>1</v>
      </c>
      <c r="AC152" s="40"/>
      <c r="AD152" s="100">
        <v>3</v>
      </c>
      <c r="AE152" s="94"/>
      <c r="AF152" s="99"/>
      <c r="AG152" s="99"/>
      <c r="AH152" s="99"/>
      <c r="AI152" s="100"/>
      <c r="AJ152" s="39"/>
      <c r="AK152" s="40"/>
      <c r="AL152" s="40"/>
      <c r="AM152" s="40"/>
      <c r="AN152" s="41"/>
    </row>
    <row r="153" spans="1:40" ht="16.5" customHeight="1">
      <c r="A153" s="25" t="s">
        <v>186</v>
      </c>
      <c r="B153" s="26" t="s">
        <v>275</v>
      </c>
      <c r="C153" s="27" t="s">
        <v>312</v>
      </c>
      <c r="D153" s="114"/>
      <c r="E153" s="28">
        <f>15*SUM(F153:I153,K153:N153,P153:S153,U153:X153,Z153:AC153,AE153:AH153,AJ153:AM153)</f>
        <v>15</v>
      </c>
      <c r="F153" s="159"/>
      <c r="G153" s="34"/>
      <c r="H153" s="34"/>
      <c r="I153" s="34"/>
      <c r="J153" s="160"/>
      <c r="K153" s="33"/>
      <c r="L153" s="34"/>
      <c r="M153" s="34"/>
      <c r="N153" s="34"/>
      <c r="O153" s="160"/>
      <c r="P153" s="33"/>
      <c r="Q153" s="34"/>
      <c r="R153" s="34"/>
      <c r="S153" s="34"/>
      <c r="T153" s="160"/>
      <c r="U153" s="33"/>
      <c r="V153" s="34"/>
      <c r="W153" s="34"/>
      <c r="X153" s="34"/>
      <c r="Y153" s="160"/>
      <c r="Z153" s="33"/>
      <c r="AA153" s="34"/>
      <c r="AB153" s="34"/>
      <c r="AC153" s="34"/>
      <c r="AD153" s="157"/>
      <c r="AE153" s="39"/>
      <c r="AF153" s="40"/>
      <c r="AG153" s="40"/>
      <c r="AH153" s="40"/>
      <c r="AI153" s="100"/>
      <c r="AJ153" s="39"/>
      <c r="AK153" s="40"/>
      <c r="AL153" s="40"/>
      <c r="AM153" s="40">
        <v>1</v>
      </c>
      <c r="AN153" s="41">
        <v>2</v>
      </c>
    </row>
    <row r="154" spans="1:40" ht="14.25" customHeight="1">
      <c r="A154" s="25" t="s">
        <v>189</v>
      </c>
      <c r="B154" s="26" t="s">
        <v>282</v>
      </c>
      <c r="C154" s="27" t="s">
        <v>318</v>
      </c>
      <c r="D154" s="114"/>
      <c r="E154" s="28">
        <f aca="true" t="shared" si="6" ref="E154:E161">15*SUM(F154:I154,K154:N154,P154:S154,U154:X154,Z154:AC154,AE154:AH154,AJ154:AM154)</f>
        <v>30</v>
      </c>
      <c r="F154" s="159"/>
      <c r="G154" s="34"/>
      <c r="H154" s="34"/>
      <c r="I154" s="34"/>
      <c r="J154" s="160"/>
      <c r="K154" s="33"/>
      <c r="L154" s="34"/>
      <c r="M154" s="34"/>
      <c r="N154" s="34"/>
      <c r="O154" s="160"/>
      <c r="P154" s="33"/>
      <c r="Q154" s="34"/>
      <c r="R154" s="34"/>
      <c r="S154" s="34"/>
      <c r="T154" s="160"/>
      <c r="U154" s="33"/>
      <c r="V154" s="34"/>
      <c r="W154" s="34"/>
      <c r="X154" s="34"/>
      <c r="Y154" s="160"/>
      <c r="Z154" s="241">
        <v>1</v>
      </c>
      <c r="AA154" s="40">
        <v>1</v>
      </c>
      <c r="AC154" s="40"/>
      <c r="AD154" s="100">
        <v>3</v>
      </c>
      <c r="AE154" s="39"/>
      <c r="AF154" s="40"/>
      <c r="AG154" s="40"/>
      <c r="AH154" s="40"/>
      <c r="AI154" s="41"/>
      <c r="AJ154" s="39"/>
      <c r="AK154" s="40"/>
      <c r="AL154" s="40"/>
      <c r="AM154" s="40"/>
      <c r="AN154" s="41"/>
    </row>
    <row r="155" spans="1:40" ht="12.75">
      <c r="A155" s="25" t="s">
        <v>186</v>
      </c>
      <c r="B155" s="26" t="s">
        <v>283</v>
      </c>
      <c r="C155" s="27" t="s">
        <v>28</v>
      </c>
      <c r="D155" s="114"/>
      <c r="E155" s="28">
        <f t="shared" si="6"/>
        <v>45</v>
      </c>
      <c r="F155" s="33"/>
      <c r="G155" s="34"/>
      <c r="H155" s="34"/>
      <c r="I155" s="34"/>
      <c r="J155" s="160"/>
      <c r="K155" s="33"/>
      <c r="L155" s="34"/>
      <c r="M155" s="34"/>
      <c r="N155" s="34"/>
      <c r="O155" s="160"/>
      <c r="P155" s="33"/>
      <c r="Q155" s="34"/>
      <c r="R155" s="34"/>
      <c r="S155" s="34"/>
      <c r="T155" s="160"/>
      <c r="U155" s="33"/>
      <c r="V155" s="34"/>
      <c r="W155" s="34"/>
      <c r="X155" s="34"/>
      <c r="Y155" s="160"/>
      <c r="Z155" s="39"/>
      <c r="AA155" s="40"/>
      <c r="AB155" s="40"/>
      <c r="AC155" s="40"/>
      <c r="AD155" s="41"/>
      <c r="AE155" s="39">
        <v>1</v>
      </c>
      <c r="AF155" s="40"/>
      <c r="AG155" s="40">
        <v>2</v>
      </c>
      <c r="AH155" s="40"/>
      <c r="AI155" s="41">
        <v>3</v>
      </c>
      <c r="AJ155" s="39"/>
      <c r="AK155" s="40"/>
      <c r="AL155" s="40"/>
      <c r="AM155" s="40"/>
      <c r="AN155" s="41"/>
    </row>
    <row r="156" spans="1:40" ht="18.75" customHeight="1">
      <c r="A156" s="25" t="s">
        <v>186</v>
      </c>
      <c r="B156" s="26" t="s">
        <v>284</v>
      </c>
      <c r="C156" s="27" t="s">
        <v>255</v>
      </c>
      <c r="D156" s="114"/>
      <c r="E156" s="28">
        <v>30</v>
      </c>
      <c r="F156" s="33"/>
      <c r="G156" s="34"/>
      <c r="H156" s="34"/>
      <c r="I156" s="34"/>
      <c r="J156" s="160"/>
      <c r="K156" s="33"/>
      <c r="L156" s="34"/>
      <c r="M156" s="34"/>
      <c r="N156" s="34"/>
      <c r="O156" s="160"/>
      <c r="P156" s="33"/>
      <c r="Q156" s="34"/>
      <c r="R156" s="34"/>
      <c r="S156" s="34"/>
      <c r="T156" s="160"/>
      <c r="U156" s="33"/>
      <c r="V156" s="34"/>
      <c r="W156" s="34"/>
      <c r="X156" s="34"/>
      <c r="Y156" s="239"/>
      <c r="Z156" s="39"/>
      <c r="AA156" s="114"/>
      <c r="AB156" s="114"/>
      <c r="AC156" s="114"/>
      <c r="AD156" s="239"/>
      <c r="AE156" s="241">
        <v>1</v>
      </c>
      <c r="AF156" s="40"/>
      <c r="AG156" s="40">
        <v>1</v>
      </c>
      <c r="AH156" s="40"/>
      <c r="AI156" s="41">
        <v>3</v>
      </c>
      <c r="AJ156" s="39"/>
      <c r="AK156" s="40"/>
      <c r="AL156" s="40"/>
      <c r="AM156" s="40"/>
      <c r="AN156" s="41"/>
    </row>
    <row r="157" spans="1:40" ht="25.5">
      <c r="A157" s="25" t="s">
        <v>186</v>
      </c>
      <c r="B157" s="26" t="s">
        <v>285</v>
      </c>
      <c r="C157" s="27" t="s">
        <v>317</v>
      </c>
      <c r="D157" s="114"/>
      <c r="E157" s="28">
        <v>30</v>
      </c>
      <c r="F157" s="33"/>
      <c r="G157" s="34"/>
      <c r="H157" s="34"/>
      <c r="I157" s="34"/>
      <c r="J157" s="160"/>
      <c r="K157" s="33"/>
      <c r="L157" s="34"/>
      <c r="M157" s="34"/>
      <c r="N157" s="34"/>
      <c r="O157" s="160"/>
      <c r="P157" s="33"/>
      <c r="Q157" s="34"/>
      <c r="R157" s="34"/>
      <c r="S157" s="34"/>
      <c r="T157" s="160"/>
      <c r="U157" s="33"/>
      <c r="V157" s="34"/>
      <c r="W157" s="34"/>
      <c r="X157" s="34"/>
      <c r="Y157" s="160"/>
      <c r="Z157" s="39"/>
      <c r="AA157" s="40"/>
      <c r="AB157" s="40"/>
      <c r="AC157" s="40"/>
      <c r="AD157" s="41"/>
      <c r="AE157" s="39">
        <v>1</v>
      </c>
      <c r="AF157" s="40"/>
      <c r="AG157" s="40">
        <v>1</v>
      </c>
      <c r="AH157" s="40"/>
      <c r="AI157" s="41">
        <v>1</v>
      </c>
      <c r="AJ157" s="39"/>
      <c r="AK157" s="40"/>
      <c r="AL157" s="34"/>
      <c r="AM157" s="40"/>
      <c r="AN157" s="41"/>
    </row>
    <row r="158" spans="1:40" ht="12.75">
      <c r="A158" s="25" t="s">
        <v>189</v>
      </c>
      <c r="B158" s="26" t="s">
        <v>286</v>
      </c>
      <c r="C158" s="27" t="s">
        <v>256</v>
      </c>
      <c r="D158" s="79"/>
      <c r="E158" s="28">
        <f>15*SUM(F158:I158,K158:N158,P158:S158,U158:X158,Z158:AC158,AE158:AH158,AJ158:AM158)</f>
        <v>15</v>
      </c>
      <c r="F158" s="89"/>
      <c r="G158" s="90"/>
      <c r="H158" s="90"/>
      <c r="I158" s="90"/>
      <c r="J158" s="157"/>
      <c r="K158" s="89"/>
      <c r="L158" s="90"/>
      <c r="M158" s="90"/>
      <c r="N158" s="90"/>
      <c r="O158" s="157"/>
      <c r="P158" s="89"/>
      <c r="Q158" s="90"/>
      <c r="R158" s="90"/>
      <c r="S158" s="90"/>
      <c r="T158" s="157"/>
      <c r="U158" s="89"/>
      <c r="V158" s="90"/>
      <c r="W158" s="90"/>
      <c r="X158" s="90"/>
      <c r="Y158" s="157"/>
      <c r="Z158" s="94"/>
      <c r="AA158" s="99"/>
      <c r="AB158" s="99"/>
      <c r="AC158" s="99"/>
      <c r="AD158" s="100"/>
      <c r="AE158" s="94"/>
      <c r="AF158" s="99"/>
      <c r="AG158" s="99"/>
      <c r="AH158" s="99"/>
      <c r="AI158" s="100"/>
      <c r="AJ158" s="40">
        <v>1</v>
      </c>
      <c r="AK158" s="40"/>
      <c r="AL158" s="90"/>
      <c r="AM158" s="40"/>
      <c r="AN158" s="41">
        <v>1</v>
      </c>
    </row>
    <row r="159" spans="1:40" ht="17.25" customHeight="1">
      <c r="A159" s="25" t="s">
        <v>189</v>
      </c>
      <c r="B159" s="26" t="s">
        <v>287</v>
      </c>
      <c r="C159" s="119" t="s">
        <v>180</v>
      </c>
      <c r="D159" s="79"/>
      <c r="E159" s="28">
        <f t="shared" si="6"/>
        <v>0</v>
      </c>
      <c r="F159" s="89"/>
      <c r="G159" s="90"/>
      <c r="H159" s="90"/>
      <c r="I159" s="90"/>
      <c r="J159" s="91"/>
      <c r="K159" s="89"/>
      <c r="L159" s="90"/>
      <c r="M159" s="90"/>
      <c r="N159" s="90"/>
      <c r="O159" s="91"/>
      <c r="P159" s="89"/>
      <c r="Q159" s="90"/>
      <c r="R159" s="90"/>
      <c r="S159" s="90"/>
      <c r="T159" s="91"/>
      <c r="U159" s="89"/>
      <c r="V159" s="90"/>
      <c r="W159" s="90"/>
      <c r="X159" s="90"/>
      <c r="Y159" s="91"/>
      <c r="Z159" s="94"/>
      <c r="AA159" s="99"/>
      <c r="AB159" s="99"/>
      <c r="AC159" s="99"/>
      <c r="AD159" s="100"/>
      <c r="AE159" s="94"/>
      <c r="AF159" s="99"/>
      <c r="AG159" s="99"/>
      <c r="AH159" s="99"/>
      <c r="AI159" s="100">
        <v>4</v>
      </c>
      <c r="AJ159" s="94"/>
      <c r="AK159" s="99"/>
      <c r="AL159" s="90"/>
      <c r="AM159" s="99"/>
      <c r="AN159" s="100"/>
    </row>
    <row r="160" spans="1:40" ht="15" customHeight="1">
      <c r="A160" s="25" t="s">
        <v>186</v>
      </c>
      <c r="B160" s="26" t="s">
        <v>288</v>
      </c>
      <c r="C160" s="27" t="s">
        <v>175</v>
      </c>
      <c r="D160" s="114"/>
      <c r="E160" s="28">
        <f t="shared" si="6"/>
        <v>15</v>
      </c>
      <c r="F160" s="33"/>
      <c r="G160" s="34"/>
      <c r="H160" s="34"/>
      <c r="I160" s="34"/>
      <c r="J160" s="160"/>
      <c r="K160" s="159"/>
      <c r="L160" s="34"/>
      <c r="M160" s="34"/>
      <c r="N160" s="34"/>
      <c r="O160" s="160"/>
      <c r="P160" s="33"/>
      <c r="Q160" s="34"/>
      <c r="R160" s="34"/>
      <c r="S160" s="34"/>
      <c r="T160" s="160"/>
      <c r="U160" s="33"/>
      <c r="V160" s="34"/>
      <c r="W160" s="34"/>
      <c r="X160" s="34"/>
      <c r="Y160" s="160"/>
      <c r="Z160" s="39"/>
      <c r="AA160" s="40"/>
      <c r="AB160" s="40"/>
      <c r="AC160" s="40"/>
      <c r="AD160" s="41"/>
      <c r="AE160" s="39"/>
      <c r="AF160" s="40">
        <v>1</v>
      </c>
      <c r="AG160" s="40"/>
      <c r="AH160" s="40"/>
      <c r="AI160" s="41">
        <v>1</v>
      </c>
      <c r="AJ160" s="39"/>
      <c r="AK160" s="40"/>
      <c r="AL160" s="34"/>
      <c r="AM160" s="40"/>
      <c r="AN160" s="41"/>
    </row>
    <row r="161" spans="1:40" ht="13.5" thickBot="1">
      <c r="A161" s="25" t="s">
        <v>189</v>
      </c>
      <c r="B161" s="26" t="s">
        <v>308</v>
      </c>
      <c r="C161" s="27" t="s">
        <v>176</v>
      </c>
      <c r="D161" s="114"/>
      <c r="E161" s="28">
        <f t="shared" si="6"/>
        <v>15</v>
      </c>
      <c r="F161" s="49"/>
      <c r="G161" s="50"/>
      <c r="H161" s="50"/>
      <c r="I161" s="50"/>
      <c r="J161" s="161"/>
      <c r="K161" s="162"/>
      <c r="L161" s="50"/>
      <c r="M161" s="50"/>
      <c r="N161" s="50"/>
      <c r="O161" s="161"/>
      <c r="P161" s="49"/>
      <c r="Q161" s="50"/>
      <c r="R161" s="50"/>
      <c r="S161" s="50"/>
      <c r="T161" s="161"/>
      <c r="U161" s="49"/>
      <c r="V161" s="50"/>
      <c r="W161" s="50"/>
      <c r="X161" s="50"/>
      <c r="Y161" s="161"/>
      <c r="Z161" s="243"/>
      <c r="AA161" s="244"/>
      <c r="AB161" s="244"/>
      <c r="AC161" s="244"/>
      <c r="AD161" s="245"/>
      <c r="AE161" s="243"/>
      <c r="AF161" s="244"/>
      <c r="AG161" s="244"/>
      <c r="AH161" s="244"/>
      <c r="AI161" s="245"/>
      <c r="AJ161" s="243"/>
      <c r="AK161" s="244">
        <v>1</v>
      </c>
      <c r="AL161" s="244"/>
      <c r="AM161" s="244"/>
      <c r="AN161" s="245">
        <v>2</v>
      </c>
    </row>
    <row r="162" spans="2:40" ht="12.75">
      <c r="B162" s="107"/>
      <c r="C162" s="122" t="s">
        <v>201</v>
      </c>
      <c r="D162" s="108">
        <f>J162+O162+T162+Y162+AD162+AI162+AN162</f>
        <v>30</v>
      </c>
      <c r="E162" s="109">
        <f>SUM(E149:E156,E157:E161)</f>
        <v>330</v>
      </c>
      <c r="F162" s="163"/>
      <c r="G162" s="163"/>
      <c r="H162" s="163"/>
      <c r="I162" s="163"/>
      <c r="J162" s="139"/>
      <c r="K162" s="163"/>
      <c r="L162" s="163"/>
      <c r="M162" s="163"/>
      <c r="N162" s="163"/>
      <c r="O162" s="139"/>
      <c r="P162" s="164"/>
      <c r="Q162" s="163"/>
      <c r="R162" s="163"/>
      <c r="S162" s="163"/>
      <c r="T162" s="139"/>
      <c r="U162" s="163"/>
      <c r="V162" s="163"/>
      <c r="W162" s="163"/>
      <c r="X162" s="163"/>
      <c r="Y162" s="139"/>
      <c r="Z162" s="165"/>
      <c r="AA162" s="165"/>
      <c r="AB162" s="165"/>
      <c r="AC162" s="165"/>
      <c r="AD162" s="139">
        <f>SUM(AD149:AD161)</f>
        <v>9</v>
      </c>
      <c r="AE162" s="165"/>
      <c r="AF162" s="165"/>
      <c r="AG162" s="165"/>
      <c r="AH162" s="165"/>
      <c r="AI162" s="139">
        <f>SUM(AI149:AI161)</f>
        <v>14</v>
      </c>
      <c r="AJ162" s="165"/>
      <c r="AK162" s="165"/>
      <c r="AL162" s="165"/>
      <c r="AM162" s="165"/>
      <c r="AN162" s="139">
        <f>SUM(AN149:AN161)</f>
        <v>7</v>
      </c>
    </row>
    <row r="163" spans="2:40" ht="23.25" customHeight="1" thickBot="1">
      <c r="B163" s="107"/>
      <c r="C163" s="341" t="s">
        <v>300</v>
      </c>
      <c r="D163" s="341"/>
      <c r="E163" s="341"/>
      <c r="F163" s="163"/>
      <c r="G163" s="163"/>
      <c r="H163" s="163"/>
      <c r="I163" s="163"/>
      <c r="J163" s="166"/>
      <c r="K163" s="163"/>
      <c r="L163" s="163"/>
      <c r="M163" s="163"/>
      <c r="N163" s="163"/>
      <c r="O163" s="166"/>
      <c r="P163" s="164"/>
      <c r="Q163" s="163"/>
      <c r="R163" s="163"/>
      <c r="S163" s="163"/>
      <c r="T163" s="166"/>
      <c r="U163" s="163"/>
      <c r="V163" s="163"/>
      <c r="W163" s="163"/>
      <c r="X163" s="163"/>
      <c r="Y163" s="166"/>
      <c r="Z163" s="165"/>
      <c r="AA163" s="165"/>
      <c r="AB163" s="165"/>
      <c r="AC163" s="165"/>
      <c r="AD163" s="246"/>
      <c r="AE163" s="165"/>
      <c r="AF163" s="165"/>
      <c r="AG163" s="165"/>
      <c r="AH163" s="165"/>
      <c r="AI163" s="246"/>
      <c r="AJ163" s="165"/>
      <c r="AK163" s="165"/>
      <c r="AL163" s="165"/>
      <c r="AM163" s="165"/>
      <c r="AN163" s="165"/>
    </row>
    <row r="164" spans="1:40" ht="12.75">
      <c r="A164" s="25" t="s">
        <v>186</v>
      </c>
      <c r="B164" s="26" t="s">
        <v>290</v>
      </c>
      <c r="C164" s="118" t="s">
        <v>238</v>
      </c>
      <c r="D164" s="114"/>
      <c r="E164" s="28">
        <f>15*SUM(F164:I164,K164:N164,P164:S164,U164:X164,Z164:AC164,AE164:AH164,AJ164:AM164)</f>
        <v>15</v>
      </c>
      <c r="F164" s="220"/>
      <c r="G164" s="221"/>
      <c r="H164" s="221"/>
      <c r="I164" s="221"/>
      <c r="J164" s="222"/>
      <c r="K164" s="220"/>
      <c r="L164" s="221"/>
      <c r="M164" s="221"/>
      <c r="N164" s="221"/>
      <c r="O164" s="222"/>
      <c r="P164" s="220"/>
      <c r="Q164" s="221"/>
      <c r="R164" s="221"/>
      <c r="S164" s="221"/>
      <c r="T164" s="222"/>
      <c r="U164" s="220"/>
      <c r="V164" s="221"/>
      <c r="W164" s="221"/>
      <c r="X164" s="221"/>
      <c r="Y164" s="222"/>
      <c r="Z164" s="220"/>
      <c r="AA164" s="221"/>
      <c r="AB164" s="221"/>
      <c r="AC164" s="221"/>
      <c r="AD164" s="222"/>
      <c r="AE164" s="220"/>
      <c r="AF164" s="221"/>
      <c r="AG164" s="221"/>
      <c r="AH164" s="221"/>
      <c r="AI164" s="222"/>
      <c r="AJ164" s="220">
        <v>1</v>
      </c>
      <c r="AK164" s="221"/>
      <c r="AL164" s="221"/>
      <c r="AM164" s="221"/>
      <c r="AN164" s="222">
        <v>1</v>
      </c>
    </row>
    <row r="165" spans="1:40" ht="12.75">
      <c r="A165" s="25" t="s">
        <v>186</v>
      </c>
      <c r="B165" s="26" t="s">
        <v>291</v>
      </c>
      <c r="C165" s="118" t="s">
        <v>262</v>
      </c>
      <c r="D165" s="114"/>
      <c r="E165" s="28">
        <f aca="true" t="shared" si="7" ref="E165:E173">15*SUM(F165:I165,K165:N165,P165:S165,U165:X165,Z165:AC165,AE165:AH165,AJ165:AM165)</f>
        <v>15</v>
      </c>
      <c r="F165" s="223"/>
      <c r="G165" s="219"/>
      <c r="H165" s="219"/>
      <c r="I165" s="219"/>
      <c r="J165" s="224"/>
      <c r="K165" s="223"/>
      <c r="L165" s="219"/>
      <c r="M165" s="219"/>
      <c r="N165" s="219"/>
      <c r="O165" s="224"/>
      <c r="P165" s="223"/>
      <c r="Q165" s="219"/>
      <c r="R165" s="219"/>
      <c r="S165" s="219"/>
      <c r="T165" s="224"/>
      <c r="U165" s="223"/>
      <c r="V165" s="219"/>
      <c r="W165" s="219"/>
      <c r="X165" s="219"/>
      <c r="Y165" s="224"/>
      <c r="Z165" s="223"/>
      <c r="AA165" s="219"/>
      <c r="AB165" s="219"/>
      <c r="AC165" s="219"/>
      <c r="AD165" s="224"/>
      <c r="AE165" s="223"/>
      <c r="AF165" s="219"/>
      <c r="AG165" s="219">
        <v>1</v>
      </c>
      <c r="AH165" s="219"/>
      <c r="AI165" s="224">
        <v>1</v>
      </c>
      <c r="AJ165" s="223"/>
      <c r="AK165" s="219"/>
      <c r="AL165" s="219"/>
      <c r="AM165" s="219"/>
      <c r="AN165" s="224"/>
    </row>
    <row r="166" spans="1:40" ht="12.75">
      <c r="A166" s="25" t="s">
        <v>189</v>
      </c>
      <c r="B166" s="26" t="s">
        <v>289</v>
      </c>
      <c r="C166" s="27" t="s">
        <v>244</v>
      </c>
      <c r="D166" s="114"/>
      <c r="E166" s="28">
        <f t="shared" si="7"/>
        <v>15</v>
      </c>
      <c r="F166" s="33"/>
      <c r="G166" s="34"/>
      <c r="H166" s="34"/>
      <c r="I166" s="34"/>
      <c r="J166" s="160"/>
      <c r="K166" s="33"/>
      <c r="L166" s="34"/>
      <c r="M166" s="34"/>
      <c r="N166" s="34"/>
      <c r="O166" s="160"/>
      <c r="P166" s="33"/>
      <c r="Q166" s="34"/>
      <c r="R166" s="34"/>
      <c r="S166" s="34"/>
      <c r="T166" s="160"/>
      <c r="U166" s="33"/>
      <c r="V166" s="34"/>
      <c r="W166" s="34"/>
      <c r="X166" s="34"/>
      <c r="Y166" s="160"/>
      <c r="Z166" s="33">
        <v>1</v>
      </c>
      <c r="AA166" s="34"/>
      <c r="AB166" s="34"/>
      <c r="AC166" s="34"/>
      <c r="AD166" s="160">
        <v>1</v>
      </c>
      <c r="AE166" s="33"/>
      <c r="AF166" s="34"/>
      <c r="AG166" s="34"/>
      <c r="AH166" s="34"/>
      <c r="AI166" s="160"/>
      <c r="AJ166" s="33"/>
      <c r="AK166" s="34"/>
      <c r="AL166" s="34"/>
      <c r="AM166" s="34"/>
      <c r="AN166" s="160"/>
    </row>
    <row r="167" spans="1:40" ht="12.75">
      <c r="A167" s="25" t="s">
        <v>186</v>
      </c>
      <c r="B167" s="26" t="s">
        <v>292</v>
      </c>
      <c r="C167" s="118" t="s">
        <v>264</v>
      </c>
      <c r="D167" s="114"/>
      <c r="E167" s="28">
        <f t="shared" si="7"/>
        <v>15</v>
      </c>
      <c r="F167" s="159"/>
      <c r="G167" s="34"/>
      <c r="H167" s="34"/>
      <c r="I167" s="34"/>
      <c r="J167" s="160"/>
      <c r="K167" s="159"/>
      <c r="L167" s="34"/>
      <c r="M167" s="34"/>
      <c r="N167" s="34"/>
      <c r="O167" s="160"/>
      <c r="P167" s="159"/>
      <c r="Q167" s="34"/>
      <c r="R167" s="34"/>
      <c r="S167" s="34"/>
      <c r="T167" s="160"/>
      <c r="U167" s="159"/>
      <c r="V167" s="34"/>
      <c r="W167" s="34"/>
      <c r="X167" s="34"/>
      <c r="Y167" s="160"/>
      <c r="Z167" s="159"/>
      <c r="AA167" s="34"/>
      <c r="AB167" s="34"/>
      <c r="AC167" s="34"/>
      <c r="AD167" s="160"/>
      <c r="AE167" s="159"/>
      <c r="AF167" s="34"/>
      <c r="AG167" s="34">
        <v>1</v>
      </c>
      <c r="AH167" s="34"/>
      <c r="AI167" s="160">
        <v>1</v>
      </c>
      <c r="AJ167" s="159"/>
      <c r="AK167" s="34"/>
      <c r="AL167" s="34"/>
      <c r="AM167" s="34"/>
      <c r="AN167" s="160"/>
    </row>
    <row r="168" spans="1:40" ht="12.75">
      <c r="A168" s="25" t="s">
        <v>186</v>
      </c>
      <c r="B168" s="26" t="s">
        <v>293</v>
      </c>
      <c r="C168" s="118" t="s">
        <v>243</v>
      </c>
      <c r="D168" s="114"/>
      <c r="E168" s="28">
        <f>15*SUM(F168:I168,K168:N168,P168:S168,U168:X168,Z168:AC168,AE168:AH168,AJ168:AL168)</f>
        <v>15</v>
      </c>
      <c r="F168" s="33"/>
      <c r="G168" s="34"/>
      <c r="H168" s="34"/>
      <c r="I168" s="34"/>
      <c r="J168" s="160"/>
      <c r="K168" s="33"/>
      <c r="L168" s="34"/>
      <c r="M168" s="34"/>
      <c r="N168" s="34"/>
      <c r="O168" s="160"/>
      <c r="P168" s="33"/>
      <c r="Q168" s="34"/>
      <c r="R168" s="34"/>
      <c r="S168" s="34"/>
      <c r="T168" s="160"/>
      <c r="U168" s="33"/>
      <c r="V168" s="34"/>
      <c r="W168" s="34"/>
      <c r="X168" s="34"/>
      <c r="Y168" s="160"/>
      <c r="Z168" s="33"/>
      <c r="AA168" s="34"/>
      <c r="AB168" s="34"/>
      <c r="AC168" s="34"/>
      <c r="AD168" s="160"/>
      <c r="AE168" s="33"/>
      <c r="AF168" s="34"/>
      <c r="AG168" s="34"/>
      <c r="AH168" s="34"/>
      <c r="AI168" s="160"/>
      <c r="AJ168" s="33"/>
      <c r="AK168" s="34"/>
      <c r="AL168" s="34">
        <v>1</v>
      </c>
      <c r="AN168" s="160">
        <v>1</v>
      </c>
    </row>
    <row r="169" spans="1:40" ht="12.75">
      <c r="A169" s="25" t="s">
        <v>186</v>
      </c>
      <c r="B169" s="26" t="s">
        <v>294</v>
      </c>
      <c r="C169" s="118" t="s">
        <v>263</v>
      </c>
      <c r="D169" s="114"/>
      <c r="E169" s="28">
        <f t="shared" si="7"/>
        <v>15</v>
      </c>
      <c r="F169" s="33"/>
      <c r="G169" s="34"/>
      <c r="H169" s="34"/>
      <c r="I169" s="34"/>
      <c r="J169" s="160"/>
      <c r="K169" s="33"/>
      <c r="L169" s="34"/>
      <c r="M169" s="34"/>
      <c r="N169" s="34"/>
      <c r="O169" s="160"/>
      <c r="P169" s="33"/>
      <c r="Q169" s="34"/>
      <c r="R169" s="34"/>
      <c r="S169" s="34"/>
      <c r="T169" s="160"/>
      <c r="U169" s="33"/>
      <c r="V169" s="34"/>
      <c r="W169" s="34"/>
      <c r="X169" s="34"/>
      <c r="Y169" s="160"/>
      <c r="Z169" s="33"/>
      <c r="AA169" s="34"/>
      <c r="AB169" s="34"/>
      <c r="AC169" s="34"/>
      <c r="AD169" s="160"/>
      <c r="AE169" s="33"/>
      <c r="AF169" s="34"/>
      <c r="AG169" s="34"/>
      <c r="AH169" s="34"/>
      <c r="AI169" s="160"/>
      <c r="AJ169" s="33">
        <v>1</v>
      </c>
      <c r="AK169" s="34"/>
      <c r="AL169" s="34"/>
      <c r="AM169" s="34"/>
      <c r="AN169" s="160">
        <v>1</v>
      </c>
    </row>
    <row r="170" spans="1:40" ht="12.75">
      <c r="A170" s="25" t="s">
        <v>189</v>
      </c>
      <c r="B170" s="26" t="s">
        <v>295</v>
      </c>
      <c r="C170" s="118" t="s">
        <v>233</v>
      </c>
      <c r="D170" s="114"/>
      <c r="E170" s="28">
        <f t="shared" si="7"/>
        <v>15</v>
      </c>
      <c r="F170" s="33"/>
      <c r="G170" s="34"/>
      <c r="H170" s="34"/>
      <c r="I170" s="34"/>
      <c r="J170" s="160"/>
      <c r="K170" s="33"/>
      <c r="L170" s="34"/>
      <c r="M170" s="34"/>
      <c r="N170" s="34"/>
      <c r="O170" s="160"/>
      <c r="P170" s="33"/>
      <c r="Q170" s="34"/>
      <c r="R170" s="34"/>
      <c r="S170" s="34"/>
      <c r="T170" s="160"/>
      <c r="U170" s="33"/>
      <c r="V170" s="34"/>
      <c r="W170" s="34"/>
      <c r="X170" s="34"/>
      <c r="Y170" s="160"/>
      <c r="Z170" s="33"/>
      <c r="AA170" s="34"/>
      <c r="AB170" s="34">
        <v>1</v>
      </c>
      <c r="AC170" s="34"/>
      <c r="AD170" s="160">
        <v>1</v>
      </c>
      <c r="AE170" s="33"/>
      <c r="AF170" s="34"/>
      <c r="AG170" s="34"/>
      <c r="AH170" s="34"/>
      <c r="AI170" s="160"/>
      <c r="AJ170" s="33"/>
      <c r="AK170" s="34"/>
      <c r="AL170" s="34"/>
      <c r="AM170" s="34"/>
      <c r="AN170" s="160"/>
    </row>
    <row r="171" spans="1:40" ht="14.25" customHeight="1">
      <c r="A171" s="25" t="s">
        <v>189</v>
      </c>
      <c r="B171" s="26" t="s">
        <v>296</v>
      </c>
      <c r="C171" s="27" t="s">
        <v>316</v>
      </c>
      <c r="D171" s="114"/>
      <c r="E171" s="28">
        <f t="shared" si="7"/>
        <v>15</v>
      </c>
      <c r="F171" s="33"/>
      <c r="G171" s="34"/>
      <c r="H171" s="34"/>
      <c r="I171" s="34"/>
      <c r="J171" s="160"/>
      <c r="K171" s="33"/>
      <c r="L171" s="34"/>
      <c r="M171" s="34"/>
      <c r="N171" s="34"/>
      <c r="O171" s="160"/>
      <c r="P171" s="33"/>
      <c r="Q171" s="34"/>
      <c r="R171" s="34"/>
      <c r="S171" s="34"/>
      <c r="T171" s="160"/>
      <c r="U171" s="33"/>
      <c r="V171" s="34"/>
      <c r="W171" s="34"/>
      <c r="X171" s="34"/>
      <c r="Y171" s="160"/>
      <c r="Z171" s="33"/>
      <c r="AA171" s="34"/>
      <c r="AB171" s="34"/>
      <c r="AC171" s="34"/>
      <c r="AD171" s="160"/>
      <c r="AE171" s="33"/>
      <c r="AF171" s="34"/>
      <c r="AG171" s="34">
        <v>1</v>
      </c>
      <c r="AH171" s="34"/>
      <c r="AI171" s="160">
        <v>1</v>
      </c>
      <c r="AJ171" s="33"/>
      <c r="AK171" s="34"/>
      <c r="AL171" s="34"/>
      <c r="AM171" s="34"/>
      <c r="AN171" s="160"/>
    </row>
    <row r="172" spans="1:40" ht="12.75">
      <c r="A172" s="25" t="s">
        <v>189</v>
      </c>
      <c r="B172" s="26" t="s">
        <v>297</v>
      </c>
      <c r="C172" s="27" t="s">
        <v>315</v>
      </c>
      <c r="D172" s="114"/>
      <c r="E172" s="28">
        <f t="shared" si="7"/>
        <v>15</v>
      </c>
      <c r="F172" s="33"/>
      <c r="G172" s="34"/>
      <c r="H172" s="34"/>
      <c r="I172" s="34"/>
      <c r="J172" s="160"/>
      <c r="K172" s="33"/>
      <c r="L172" s="34"/>
      <c r="M172" s="34"/>
      <c r="N172" s="34"/>
      <c r="O172" s="160"/>
      <c r="P172" s="33"/>
      <c r="Q172" s="34"/>
      <c r="R172" s="34"/>
      <c r="S172" s="34"/>
      <c r="T172" s="160"/>
      <c r="U172" s="33"/>
      <c r="V172" s="34"/>
      <c r="W172" s="34"/>
      <c r="X172" s="34"/>
      <c r="Y172" s="160"/>
      <c r="Z172" s="33"/>
      <c r="AA172" s="34"/>
      <c r="AB172" s="34"/>
      <c r="AC172" s="34"/>
      <c r="AD172" s="160"/>
      <c r="AE172" s="33"/>
      <c r="AF172" s="34"/>
      <c r="AG172" s="34"/>
      <c r="AH172" s="34"/>
      <c r="AI172" s="160"/>
      <c r="AJ172" s="33">
        <v>1</v>
      </c>
      <c r="AK172" s="34"/>
      <c r="AL172" s="34"/>
      <c r="AM172" s="34"/>
      <c r="AN172" s="160">
        <v>1</v>
      </c>
    </row>
    <row r="173" spans="1:40" ht="13.5" thickBot="1">
      <c r="A173" s="25" t="s">
        <v>189</v>
      </c>
      <c r="B173" s="26" t="s">
        <v>298</v>
      </c>
      <c r="C173" s="27" t="s">
        <v>276</v>
      </c>
      <c r="D173" s="114"/>
      <c r="E173" s="28">
        <f t="shared" si="7"/>
        <v>15</v>
      </c>
      <c r="F173" s="54"/>
      <c r="G173" s="52"/>
      <c r="H173" s="52"/>
      <c r="I173" s="52"/>
      <c r="J173" s="169"/>
      <c r="K173" s="54"/>
      <c r="L173" s="52"/>
      <c r="M173" s="52"/>
      <c r="N173" s="52"/>
      <c r="O173" s="169"/>
      <c r="P173" s="54"/>
      <c r="Q173" s="52"/>
      <c r="R173" s="52"/>
      <c r="S173" s="52"/>
      <c r="T173" s="169"/>
      <c r="U173" s="54"/>
      <c r="V173" s="52"/>
      <c r="W173" s="52"/>
      <c r="X173" s="52"/>
      <c r="Y173" s="169"/>
      <c r="Z173" s="54"/>
      <c r="AA173" s="52"/>
      <c r="AB173" s="52"/>
      <c r="AC173" s="52"/>
      <c r="AD173" s="169"/>
      <c r="AE173" s="54"/>
      <c r="AF173" s="52"/>
      <c r="AG173" s="52"/>
      <c r="AH173" s="52"/>
      <c r="AI173" s="169"/>
      <c r="AJ173" s="54">
        <v>1</v>
      </c>
      <c r="AK173" s="52"/>
      <c r="AL173" s="52"/>
      <c r="AM173" s="52"/>
      <c r="AN173" s="169">
        <v>1</v>
      </c>
    </row>
    <row r="174" spans="2:40" ht="12.75">
      <c r="B174" s="107"/>
      <c r="C174" s="236" t="s">
        <v>202</v>
      </c>
      <c r="D174" s="108">
        <f>J174+O174+T174+Y174+AD174+AI174+AN174</f>
        <v>8</v>
      </c>
      <c r="E174" s="109">
        <v>120</v>
      </c>
      <c r="F174" s="163"/>
      <c r="G174" s="163"/>
      <c r="H174" s="163"/>
      <c r="I174" s="163"/>
      <c r="J174" s="166"/>
      <c r="K174" s="163"/>
      <c r="L174" s="163"/>
      <c r="M174" s="163"/>
      <c r="N174" s="163"/>
      <c r="O174" s="166"/>
      <c r="P174" s="163"/>
      <c r="Q174" s="163"/>
      <c r="R174" s="163"/>
      <c r="S174" s="163"/>
      <c r="T174" s="166"/>
      <c r="U174" s="163"/>
      <c r="V174" s="163"/>
      <c r="W174" s="163"/>
      <c r="X174" s="163"/>
      <c r="Y174" s="166"/>
      <c r="Z174" s="165"/>
      <c r="AA174" s="165"/>
      <c r="AB174" s="165"/>
      <c r="AC174" s="165"/>
      <c r="AD174" s="110">
        <v>2</v>
      </c>
      <c r="AE174" s="165"/>
      <c r="AF174" s="165"/>
      <c r="AG174" s="165"/>
      <c r="AH174" s="165"/>
      <c r="AI174" s="110">
        <v>2</v>
      </c>
      <c r="AJ174" s="165"/>
      <c r="AK174" s="165"/>
      <c r="AL174" s="165"/>
      <c r="AM174" s="165"/>
      <c r="AN174" s="110">
        <v>4</v>
      </c>
    </row>
    <row r="175" spans="2:40" ht="13.5" thickBot="1">
      <c r="B175" s="170"/>
      <c r="C175" s="171" t="s">
        <v>204</v>
      </c>
      <c r="D175" s="108">
        <f>D162+D174</f>
        <v>38</v>
      </c>
      <c r="E175" s="108">
        <f>E162+E174</f>
        <v>450</v>
      </c>
      <c r="F175" s="164"/>
      <c r="G175" s="163"/>
      <c r="H175" s="163"/>
      <c r="I175" s="163"/>
      <c r="J175" s="166"/>
      <c r="K175" s="163"/>
      <c r="L175" s="163"/>
      <c r="M175" s="163"/>
      <c r="N175" s="163"/>
      <c r="O175" s="166"/>
      <c r="P175" s="163"/>
      <c r="Q175" s="163"/>
      <c r="R175" s="163"/>
      <c r="S175" s="163"/>
      <c r="T175" s="166"/>
      <c r="U175" s="163"/>
      <c r="V175" s="163"/>
      <c r="W175" s="163"/>
      <c r="X175" s="163"/>
      <c r="Y175" s="166"/>
      <c r="Z175" s="138"/>
      <c r="AA175" s="138"/>
      <c r="AB175" s="138"/>
      <c r="AC175" s="138"/>
      <c r="AD175" s="139"/>
      <c r="AE175" s="138"/>
      <c r="AF175" s="138"/>
      <c r="AG175" s="138"/>
      <c r="AH175" s="138"/>
      <c r="AI175" s="139"/>
      <c r="AJ175" s="138"/>
      <c r="AK175" s="138"/>
      <c r="AL175" s="138"/>
      <c r="AM175" s="138"/>
      <c r="AN175" s="139"/>
    </row>
    <row r="176" spans="2:40" ht="13.5" thickBot="1">
      <c r="B176" s="26" t="s">
        <v>299</v>
      </c>
      <c r="C176" s="66" t="s">
        <v>88</v>
      </c>
      <c r="D176" s="114"/>
      <c r="E176" s="28">
        <f>15*SUM(F176:I176,K176:N176,P176:S176,U176:X176,Z176:AC176,AE176:AH176,AJ176:AM176)</f>
        <v>0</v>
      </c>
      <c r="F176" s="172"/>
      <c r="G176" s="173"/>
      <c r="H176" s="173"/>
      <c r="I176" s="173"/>
      <c r="J176" s="174"/>
      <c r="K176" s="172"/>
      <c r="L176" s="173"/>
      <c r="M176" s="173"/>
      <c r="N176" s="173"/>
      <c r="O176" s="174"/>
      <c r="P176" s="172"/>
      <c r="Q176" s="173"/>
      <c r="R176" s="173"/>
      <c r="S176" s="173"/>
      <c r="T176" s="174"/>
      <c r="U176" s="172"/>
      <c r="V176" s="173"/>
      <c r="W176" s="173"/>
      <c r="X176" s="173"/>
      <c r="Y176" s="174"/>
      <c r="Z176" s="175"/>
      <c r="AA176" s="176"/>
      <c r="AB176" s="176"/>
      <c r="AC176" s="176"/>
      <c r="AD176" s="177"/>
      <c r="AE176" s="175"/>
      <c r="AF176" s="176"/>
      <c r="AG176" s="176"/>
      <c r="AH176" s="176"/>
      <c r="AI176" s="177"/>
      <c r="AJ176" s="175"/>
      <c r="AK176" s="176"/>
      <c r="AL176" s="178"/>
      <c r="AM176" s="178"/>
      <c r="AN176" s="179">
        <v>15</v>
      </c>
    </row>
    <row r="180" ht="12.75">
      <c r="E180" s="187" t="s">
        <v>310</v>
      </c>
    </row>
    <row r="181" ht="13.5" thickBot="1"/>
    <row r="182" spans="5:39" ht="13.5" thickBot="1">
      <c r="E182" s="317" t="s">
        <v>0</v>
      </c>
      <c r="F182" s="318"/>
      <c r="G182" s="318"/>
      <c r="H182" s="318"/>
      <c r="I182" s="318"/>
      <c r="J182" s="318"/>
      <c r="K182" s="318"/>
      <c r="L182" s="318"/>
      <c r="M182" s="318"/>
      <c r="N182" s="319"/>
      <c r="O182" s="317" t="s">
        <v>8</v>
      </c>
      <c r="P182" s="318"/>
      <c r="Q182" s="318"/>
      <c r="R182" s="318"/>
      <c r="S182" s="318"/>
      <c r="T182" s="318"/>
      <c r="U182" s="318"/>
      <c r="V182" s="318"/>
      <c r="W182" s="318"/>
      <c r="X182" s="319"/>
      <c r="Y182" s="317" t="s">
        <v>9</v>
      </c>
      <c r="Z182" s="318"/>
      <c r="AA182" s="318"/>
      <c r="AB182" s="318"/>
      <c r="AC182" s="318"/>
      <c r="AD182" s="318"/>
      <c r="AE182" s="318"/>
      <c r="AF182" s="318"/>
      <c r="AG182" s="318"/>
      <c r="AH182" s="319"/>
      <c r="AI182" s="317" t="s">
        <v>10</v>
      </c>
      <c r="AJ182" s="318"/>
      <c r="AK182" s="318"/>
      <c r="AL182" s="318"/>
      <c r="AM182" s="319"/>
    </row>
    <row r="183" spans="5:39" ht="12.75" customHeight="1">
      <c r="E183" s="314" t="s">
        <v>1</v>
      </c>
      <c r="F183" s="315"/>
      <c r="G183" s="315"/>
      <c r="H183" s="316"/>
      <c r="I183" s="312" t="s">
        <v>7</v>
      </c>
      <c r="J183" s="314" t="s">
        <v>2</v>
      </c>
      <c r="K183" s="315"/>
      <c r="L183" s="315"/>
      <c r="M183" s="316"/>
      <c r="N183" s="312" t="s">
        <v>7</v>
      </c>
      <c r="O183" s="314" t="s">
        <v>11</v>
      </c>
      <c r="P183" s="315"/>
      <c r="Q183" s="315"/>
      <c r="R183" s="316"/>
      <c r="S183" s="312" t="s">
        <v>7</v>
      </c>
      <c r="T183" s="314" t="s">
        <v>29</v>
      </c>
      <c r="U183" s="315"/>
      <c r="V183" s="315"/>
      <c r="W183" s="316"/>
      <c r="X183" s="312" t="s">
        <v>7</v>
      </c>
      <c r="Y183" s="314" t="s">
        <v>13</v>
      </c>
      <c r="Z183" s="315"/>
      <c r="AA183" s="315"/>
      <c r="AB183" s="316"/>
      <c r="AC183" s="312" t="s">
        <v>7</v>
      </c>
      <c r="AD183" s="314" t="s">
        <v>14</v>
      </c>
      <c r="AE183" s="315"/>
      <c r="AF183" s="315"/>
      <c r="AG183" s="316"/>
      <c r="AH183" s="312" t="s">
        <v>7</v>
      </c>
      <c r="AI183" s="314" t="s">
        <v>15</v>
      </c>
      <c r="AJ183" s="315"/>
      <c r="AK183" s="315"/>
      <c r="AL183" s="316"/>
      <c r="AM183" s="312" t="s">
        <v>7</v>
      </c>
    </row>
    <row r="184" spans="5:41" ht="13.5" thickBot="1">
      <c r="E184" s="181" t="s">
        <v>3</v>
      </c>
      <c r="F184" s="182" t="s">
        <v>4</v>
      </c>
      <c r="G184" s="182" t="s">
        <v>5</v>
      </c>
      <c r="H184" s="182" t="s">
        <v>6</v>
      </c>
      <c r="I184" s="313"/>
      <c r="J184" s="181" t="s">
        <v>3</v>
      </c>
      <c r="K184" s="182" t="s">
        <v>4</v>
      </c>
      <c r="L184" s="182" t="s">
        <v>5</v>
      </c>
      <c r="M184" s="182" t="s">
        <v>6</v>
      </c>
      <c r="N184" s="313"/>
      <c r="O184" s="181" t="s">
        <v>3</v>
      </c>
      <c r="P184" s="182" t="s">
        <v>4</v>
      </c>
      <c r="Q184" s="182" t="s">
        <v>5</v>
      </c>
      <c r="R184" s="182" t="s">
        <v>6</v>
      </c>
      <c r="S184" s="313"/>
      <c r="T184" s="181" t="s">
        <v>3</v>
      </c>
      <c r="U184" s="182" t="s">
        <v>4</v>
      </c>
      <c r="V184" s="182" t="s">
        <v>5</v>
      </c>
      <c r="W184" s="182" t="s">
        <v>6</v>
      </c>
      <c r="X184" s="313"/>
      <c r="Y184" s="181" t="s">
        <v>3</v>
      </c>
      <c r="Z184" s="182" t="s">
        <v>4</v>
      </c>
      <c r="AA184" s="182" t="s">
        <v>5</v>
      </c>
      <c r="AB184" s="182" t="s">
        <v>6</v>
      </c>
      <c r="AC184" s="313"/>
      <c r="AD184" s="181" t="s">
        <v>3</v>
      </c>
      <c r="AE184" s="182" t="s">
        <v>4</v>
      </c>
      <c r="AF184" s="182" t="s">
        <v>5</v>
      </c>
      <c r="AG184" s="182" t="s">
        <v>6</v>
      </c>
      <c r="AH184" s="313"/>
      <c r="AI184" s="181" t="s">
        <v>3</v>
      </c>
      <c r="AJ184" s="182" t="s">
        <v>4</v>
      </c>
      <c r="AK184" s="182" t="s">
        <v>5</v>
      </c>
      <c r="AL184" s="182" t="s">
        <v>6</v>
      </c>
      <c r="AM184" s="313"/>
      <c r="AO184" s="237" t="s">
        <v>281</v>
      </c>
    </row>
    <row r="185" spans="2:39" ht="12.75">
      <c r="B185" s="320" t="s">
        <v>31</v>
      </c>
      <c r="C185" s="321"/>
      <c r="D185" s="322"/>
      <c r="E185" s="183">
        <f>SUM(F7:F19,F24:F36,F46:F69,F75:F85)</f>
        <v>10</v>
      </c>
      <c r="F185" s="184">
        <f>SUM(G7:G19,G24:G36,G46:G69,G75:G85)</f>
        <v>7</v>
      </c>
      <c r="G185" s="184">
        <f>SUM(H7:H19,H24:H36,H46:H69,H75:H85)</f>
        <v>3</v>
      </c>
      <c r="H185" s="184">
        <f>SUM(I7:I19,I24:I36,I46:I69,I75:I85)</f>
        <v>1</v>
      </c>
      <c r="I185" s="323">
        <f>SUM(J7:J19,J24:J36,J46:J50,J52:J54,J56:J62,J64:J66,J68:J69,J75:J85)</f>
        <v>30</v>
      </c>
      <c r="J185" s="183">
        <f>SUM(K7:K19,K24:K36,K46:K69,K75:K85)</f>
        <v>10</v>
      </c>
      <c r="K185" s="184">
        <f>SUM(L7:L19,L24:L36,L46:L69,L75:L85)</f>
        <v>9</v>
      </c>
      <c r="L185" s="184">
        <f>SUM(M7:M19,M24:M36,M46:M69,M75:M85)</f>
        <v>5</v>
      </c>
      <c r="M185" s="184">
        <f>SUM(N7:N19,N24:N36,N46:N69,N75:N85)</f>
        <v>2</v>
      </c>
      <c r="N185" s="323">
        <f>SUM(O7:O19,O24:O36,O46:O50,O52:O54,O56:O62,O64:O66,O68:O69,O75:O85)</f>
        <v>30</v>
      </c>
      <c r="O185" s="183">
        <f>SUM(P7:P19,P24:P36,P46:P69,P75:P85)</f>
        <v>12</v>
      </c>
      <c r="P185" s="184">
        <f>SUM(Q7:Q19,Q24:Q36,Q46:Q69,Q75:Q85)</f>
        <v>5</v>
      </c>
      <c r="Q185" s="184">
        <f>SUM(R7:R19,R24:R36,R46:R69,R75:R85)</f>
        <v>6</v>
      </c>
      <c r="R185" s="184">
        <f>SUM(S7:S19,S24:S36,S46:S69,S75:S85)</f>
        <v>2</v>
      </c>
      <c r="S185" s="323">
        <f>SUM(T7:T19,T24:T36,T46:T50,T52:T54,T56:T62,T64:T66,T68:T69,T75:T85)</f>
        <v>30</v>
      </c>
      <c r="T185" s="183">
        <f>SUM(U7:U19,U24:U36,U46:U69,U75:U85)</f>
        <v>10</v>
      </c>
      <c r="U185" s="184">
        <f>SUM(V7:V19,V24:V36,V46:V69,V75:V85)</f>
        <v>6</v>
      </c>
      <c r="V185" s="184">
        <f>SUM(W7:W19,W24:W36,W46:W69,W75:W85)</f>
        <v>7</v>
      </c>
      <c r="W185" s="184">
        <f>SUM(X7:X19,X24:X36,X46:X69,X75:X85)</f>
        <v>2</v>
      </c>
      <c r="X185" s="323">
        <f>SUM(Y7:Y19,Y24:Y36,Y46:Y50,Y52:Y54,Y56:Y62,Y64:Y66,Y68:Y69,Y75:Y85)</f>
        <v>30</v>
      </c>
      <c r="Y185" s="183">
        <f>SUM(Z7:Z19,Z24:Z36,Z46:Z69,Z75:Z85)</f>
        <v>6</v>
      </c>
      <c r="Z185" s="184">
        <f>SUM(AA7:AA19,AA24:AA36,AA46:AA69,AA75:AA85)</f>
        <v>2</v>
      </c>
      <c r="AA185" s="184">
        <f>SUM(AB7:AB19,AB24:AB36,AB46:AB69,AB75:AB85)</f>
        <v>6</v>
      </c>
      <c r="AB185" s="184">
        <f>SUM(AC7:AC19,AC24:AC36,AC46:AC69,AC75:AC85)</f>
        <v>3</v>
      </c>
      <c r="AC185" s="323">
        <f>SUM(AD7:AD19,AD24:AD36,AD46:AD50,AD52:AD54,AD56:AD62,AD64:AD66,AD68:AD69,AD75:AD85)</f>
        <v>19</v>
      </c>
      <c r="AD185" s="183">
        <f>SUM(AE7:AE19,AE24:AE36,AE46:AE69,AE75:AE85)</f>
        <v>6</v>
      </c>
      <c r="AE185" s="184">
        <f>SUM(AF7:AF19,AF24:AF36,AF46:AF69,AF75:AF85)</f>
        <v>3</v>
      </c>
      <c r="AF185" s="184">
        <f>SUM(AG7:AG19,AG24:AG36,AG46:AG69,AG75:AG85)</f>
        <v>5</v>
      </c>
      <c r="AG185" s="184">
        <f>SUM(AH7:AH19,AH24:AH36,AH46:AH69,AH75:AH85)</f>
        <v>0</v>
      </c>
      <c r="AH185" s="323">
        <f>SUM(AI7:AI19,AI24:AI36,AI46:AI50,AI52:AI54,AI56:AI62,AI64:AI66,AI68:AI69,AI75:AI85)</f>
        <v>14</v>
      </c>
      <c r="AI185" s="183">
        <f>SUM(AJ7:AJ19,AJ24:AJ36,AJ46:AJ69,AJ75:AJ85)</f>
        <v>4</v>
      </c>
      <c r="AJ185" s="184">
        <f>SUM(AK7:AK19,AK24:AK36,AK46:AK69,AK75:AK85)</f>
        <v>0</v>
      </c>
      <c r="AK185" s="184">
        <f>SUM(AL7:AL19,AL24:AL36,AL46:AL69,AL75:AL85)</f>
        <v>0</v>
      </c>
      <c r="AL185" s="184">
        <f>SUM(AM7:AM19,AM24:AM36,AM46:AM69,AM75:AM85)</f>
        <v>0</v>
      </c>
      <c r="AM185" s="323">
        <f>SUM(AN7:AN19,AN24:AN36,AN46:AN50,AN52:AN54,AN56:AN62,AN64:AN66,AN68:AN69,AN75:AN85)</f>
        <v>4</v>
      </c>
    </row>
    <row r="186" spans="2:39" ht="13.5" thickBot="1">
      <c r="B186" s="325" t="s">
        <v>32</v>
      </c>
      <c r="C186" s="326"/>
      <c r="D186" s="327"/>
      <c r="E186" s="185">
        <v>2</v>
      </c>
      <c r="F186" s="328">
        <f>SUM(E185,F185,G185,H185)</f>
        <v>21</v>
      </c>
      <c r="G186" s="329"/>
      <c r="H186" s="330"/>
      <c r="I186" s="324"/>
      <c r="J186" s="185">
        <v>3</v>
      </c>
      <c r="K186" s="328">
        <f>SUM(J185,K185,L185,M185)</f>
        <v>26</v>
      </c>
      <c r="L186" s="329"/>
      <c r="M186" s="330"/>
      <c r="N186" s="324"/>
      <c r="O186" s="185">
        <v>3</v>
      </c>
      <c r="P186" s="328">
        <f>SUM(O185,P185,Q185,R185)</f>
        <v>25</v>
      </c>
      <c r="Q186" s="329"/>
      <c r="R186" s="330"/>
      <c r="S186" s="324"/>
      <c r="T186" s="185">
        <v>3</v>
      </c>
      <c r="U186" s="328">
        <f>SUM(T185,U185,V185,W185)</f>
        <v>25</v>
      </c>
      <c r="V186" s="329"/>
      <c r="W186" s="330"/>
      <c r="X186" s="324"/>
      <c r="Y186" s="180"/>
      <c r="Z186" s="338">
        <f>SUM(Y185:AB185)</f>
        <v>17</v>
      </c>
      <c r="AA186" s="339"/>
      <c r="AB186" s="340"/>
      <c r="AC186" s="324"/>
      <c r="AD186" s="180"/>
      <c r="AE186" s="338">
        <f>SUM(AD185:AG185)</f>
        <v>14</v>
      </c>
      <c r="AF186" s="339"/>
      <c r="AG186" s="340"/>
      <c r="AH186" s="324"/>
      <c r="AI186" s="180"/>
      <c r="AJ186" s="342">
        <f>SUM(AI185:AL185)</f>
        <v>4</v>
      </c>
      <c r="AK186" s="343"/>
      <c r="AL186" s="344"/>
      <c r="AM186" s="324"/>
    </row>
    <row r="187" spans="1:39" ht="15" customHeight="1">
      <c r="A187" s="16"/>
      <c r="B187" s="186"/>
      <c r="C187" s="187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345" t="s">
        <v>320</v>
      </c>
      <c r="P187" s="346"/>
      <c r="Q187" s="346"/>
      <c r="R187" s="346"/>
      <c r="S187" s="346"/>
      <c r="T187" s="346"/>
      <c r="U187" s="346"/>
      <c r="V187" s="346"/>
      <c r="W187" s="346"/>
      <c r="X187" s="347"/>
      <c r="Y187" s="188">
        <f>SUM(Y185,Z93:Z103,Z106:Z109)</f>
        <v>11</v>
      </c>
      <c r="Z187" s="189">
        <f>SUM(Z185,AA93:AA103,AA106:AA109)</f>
        <v>5</v>
      </c>
      <c r="AA187" s="189">
        <f>SUM(AA185,AB93:AB103,AB106:AB109)</f>
        <v>7</v>
      </c>
      <c r="AB187" s="189">
        <f>SUM(AB185,AC93:AC103,AC106:AC109)</f>
        <v>3</v>
      </c>
      <c r="AC187" s="323">
        <f>SUM(AD93:AD103,AD106:AD109,AD112)+AC185</f>
        <v>30</v>
      </c>
      <c r="AD187" s="188">
        <f>SUM(AD185,AE93:AE103,AE106:AE109)</f>
        <v>10</v>
      </c>
      <c r="AE187" s="189">
        <f>SUM(AE185,AF93:AF103,AF106:AF109)</f>
        <v>4</v>
      </c>
      <c r="AF187" s="189">
        <f>SUM(AF185,AG93:AG103,AG106:AG109)</f>
        <v>12</v>
      </c>
      <c r="AG187" s="189">
        <f>SUM(AG185,AH93:AH103,AH106:AH109)</f>
        <v>0</v>
      </c>
      <c r="AH187" s="323">
        <f>SUM(AI93:AI103,AI106:AI109,AI112)+AH185</f>
        <v>30</v>
      </c>
      <c r="AI187" s="188">
        <f>SUM(AI185,AJ93:AJ103,AJ106:AJ109)</f>
        <v>9</v>
      </c>
      <c r="AJ187" s="189">
        <f>SUM(AJ185,AK93:AK103,AK106:AK109)</f>
        <v>1</v>
      </c>
      <c r="AK187" s="189">
        <f>SUM(AK185,AL93:AL103,AL106:AL109)</f>
        <v>3</v>
      </c>
      <c r="AL187" s="189">
        <f>SUM(AL185,AM93:AM103,AM106:AM109)</f>
        <v>0</v>
      </c>
      <c r="AM187" s="323">
        <f>SUM(AN93:AN103,AN106:AN109,AN112)+AM185</f>
        <v>30</v>
      </c>
    </row>
    <row r="188" spans="1:39" ht="13.5" thickBot="1">
      <c r="A188" s="16"/>
      <c r="B188" s="81"/>
      <c r="C188" s="187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348"/>
      <c r="P188" s="349"/>
      <c r="Q188" s="349"/>
      <c r="R188" s="349"/>
      <c r="S188" s="349"/>
      <c r="T188" s="349"/>
      <c r="U188" s="349"/>
      <c r="V188" s="349"/>
      <c r="W188" s="349"/>
      <c r="X188" s="350"/>
      <c r="Y188" s="238">
        <v>3</v>
      </c>
      <c r="Z188" s="332">
        <f>SUM(Y187:AB187)</f>
        <v>26</v>
      </c>
      <c r="AA188" s="333"/>
      <c r="AB188" s="334"/>
      <c r="AC188" s="331"/>
      <c r="AD188" s="238">
        <v>3</v>
      </c>
      <c r="AE188" s="332">
        <f>SUM(AD187:AG187)</f>
        <v>26</v>
      </c>
      <c r="AF188" s="333"/>
      <c r="AG188" s="334"/>
      <c r="AH188" s="331"/>
      <c r="AI188" s="238">
        <v>1</v>
      </c>
      <c r="AJ188" s="335">
        <f>SUM(AI187:AL187)</f>
        <v>13</v>
      </c>
      <c r="AK188" s="336"/>
      <c r="AL188" s="337"/>
      <c r="AM188" s="331"/>
    </row>
    <row r="189" spans="1:39" ht="18" customHeight="1">
      <c r="A189" s="16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345" t="s">
        <v>302</v>
      </c>
      <c r="P189" s="355"/>
      <c r="Q189" s="355"/>
      <c r="R189" s="355"/>
      <c r="S189" s="355"/>
      <c r="T189" s="355"/>
      <c r="U189" s="355"/>
      <c r="V189" s="355"/>
      <c r="W189" s="355"/>
      <c r="X189" s="355"/>
      <c r="Y189" s="188">
        <f>SUM(Y185,Z120:Z132,Z135:Z138)</f>
        <v>8</v>
      </c>
      <c r="Z189" s="189">
        <f>SUM(Z185,AA120:AA132,AA135:AA138)</f>
        <v>2</v>
      </c>
      <c r="AA189" s="189">
        <f>SUM(AA185,AB120:AB132,AB135:AB138)</f>
        <v>13</v>
      </c>
      <c r="AB189" s="189">
        <f>SUM(AB185,AC120:AC132,AC135:AC138)</f>
        <v>3</v>
      </c>
      <c r="AC189" s="353">
        <f>SUM(AD120:AD132,AD135:AD138,)+AC185</f>
        <v>30</v>
      </c>
      <c r="AD189" s="188">
        <f>SUM(AD185,AE120:AE132,AE135:AE138)</f>
        <v>11</v>
      </c>
      <c r="AE189" s="189">
        <f>SUM(AE185,AF120:AF132,AF135:AF138)</f>
        <v>4</v>
      </c>
      <c r="AF189" s="189">
        <f>SUM(AF185,AG120:AG132,AG135:AG138)</f>
        <v>9</v>
      </c>
      <c r="AG189" s="189">
        <f>SUM(AG185,AH120:AH132,AH135:AH138)</f>
        <v>3</v>
      </c>
      <c r="AH189" s="353">
        <f>SUM(AI120:AI132,AI135:AI138)+AH185</f>
        <v>30</v>
      </c>
      <c r="AI189" s="188">
        <f>SUM(AI185,AJ120:AJ132,AJ135:AJ138)</f>
        <v>9</v>
      </c>
      <c r="AJ189" s="189">
        <f>SUM(AJ185,AK120:AK132,AK135:AK138)</f>
        <v>1</v>
      </c>
      <c r="AK189" s="189">
        <f>SUM(AK185,AL120:AL132,AL135:AL138)</f>
        <v>1</v>
      </c>
      <c r="AL189" s="189">
        <f>SUM(AL185,AM120:AM132,AM135:AM138)</f>
        <v>1</v>
      </c>
      <c r="AM189" s="353">
        <f>SUM(AN120:AN132,AN135:AN138)+AN139+AN141</f>
        <v>30</v>
      </c>
    </row>
    <row r="190" spans="1:39" ht="20.25" customHeight="1" thickBot="1">
      <c r="A190" s="16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356"/>
      <c r="P190" s="357"/>
      <c r="Q190" s="357"/>
      <c r="R190" s="357"/>
      <c r="S190" s="357"/>
      <c r="T190" s="357"/>
      <c r="U190" s="357"/>
      <c r="V190" s="357"/>
      <c r="W190" s="357"/>
      <c r="X190" s="357"/>
      <c r="Y190" s="185">
        <v>2</v>
      </c>
      <c r="Z190" s="351">
        <f>SUM(Y189:AB189)</f>
        <v>26</v>
      </c>
      <c r="AA190" s="351"/>
      <c r="AB190" s="351"/>
      <c r="AC190" s="354"/>
      <c r="AD190" s="185">
        <v>4</v>
      </c>
      <c r="AE190" s="351">
        <f>SUM(AD189:AG189)</f>
        <v>27</v>
      </c>
      <c r="AF190" s="351"/>
      <c r="AG190" s="351"/>
      <c r="AH190" s="354"/>
      <c r="AI190" s="185">
        <v>1</v>
      </c>
      <c r="AJ190" s="352">
        <f>SUM(AI189:AL189)</f>
        <v>12</v>
      </c>
      <c r="AK190" s="352"/>
      <c r="AL190" s="352"/>
      <c r="AM190" s="354"/>
    </row>
    <row r="191" spans="1:39" ht="15" customHeight="1">
      <c r="A191" s="16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345" t="s">
        <v>303</v>
      </c>
      <c r="P191" s="346"/>
      <c r="Q191" s="346"/>
      <c r="R191" s="346"/>
      <c r="S191" s="346"/>
      <c r="T191" s="346"/>
      <c r="U191" s="346"/>
      <c r="V191" s="346"/>
      <c r="W191" s="346"/>
      <c r="X191" s="346"/>
      <c r="Y191" s="188">
        <f>SUM(Y185,Z149:Z161)+1</f>
        <v>10</v>
      </c>
      <c r="Z191" s="189">
        <f>SUM(Z185,AA149:AA161)</f>
        <v>3</v>
      </c>
      <c r="AA191" s="189">
        <f>SUM(AA185,AB149:AB161)+1</f>
        <v>10</v>
      </c>
      <c r="AB191" s="189">
        <f>SUM(AB185,AC149:AC161)</f>
        <v>3</v>
      </c>
      <c r="AC191" s="353">
        <f>SUM(AD149:AD161)+AC185+AD174</f>
        <v>30</v>
      </c>
      <c r="AD191" s="188">
        <f>SUM(AD185,AE149:AE161)</f>
        <v>10</v>
      </c>
      <c r="AE191" s="189">
        <f>SUM(AE185,AF149:AF161)</f>
        <v>4</v>
      </c>
      <c r="AF191" s="189">
        <f>SUM(AF185,AG149:AG161)+2</f>
        <v>12</v>
      </c>
      <c r="AG191" s="189">
        <f>SUM(AG185,AH149:AH161)</f>
        <v>0</v>
      </c>
      <c r="AH191" s="353">
        <f>SUM(AI149:AI161)+AH185+AI174</f>
        <v>30</v>
      </c>
      <c r="AI191" s="188">
        <f>SUM(AI185,AJ149:AJ161)+3</f>
        <v>9</v>
      </c>
      <c r="AJ191" s="189">
        <f>SUM(AJ185,AK149:AK161)</f>
        <v>1</v>
      </c>
      <c r="AK191" s="189">
        <f>SUM(AK185,AL149:AL161)+1</f>
        <v>2</v>
      </c>
      <c r="AL191" s="189">
        <f>SUM(AL185,AM149:AM161)</f>
        <v>1</v>
      </c>
      <c r="AM191" s="353">
        <f>SUM(AN149:AN161)+AM185+AN174+AN176</f>
        <v>30</v>
      </c>
    </row>
    <row r="192" spans="1:41" ht="19.5" customHeight="1" thickBot="1">
      <c r="A192" s="16"/>
      <c r="O192" s="348"/>
      <c r="P192" s="349"/>
      <c r="Q192" s="349"/>
      <c r="R192" s="349"/>
      <c r="S192" s="349"/>
      <c r="T192" s="349"/>
      <c r="U192" s="349"/>
      <c r="V192" s="349"/>
      <c r="W192" s="349"/>
      <c r="X192" s="349"/>
      <c r="Y192" s="185">
        <v>2</v>
      </c>
      <c r="Z192" s="351">
        <f>SUM(Y191:AB191)</f>
        <v>26</v>
      </c>
      <c r="AA192" s="351"/>
      <c r="AB192" s="351"/>
      <c r="AC192" s="354"/>
      <c r="AD192" s="185">
        <v>4</v>
      </c>
      <c r="AE192" s="351">
        <f>SUM(AD191:AG191)</f>
        <v>26</v>
      </c>
      <c r="AF192" s="351"/>
      <c r="AG192" s="351"/>
      <c r="AH192" s="354"/>
      <c r="AI192" s="185">
        <v>1</v>
      </c>
      <c r="AJ192" s="352">
        <f>SUM(AI191:AL191)</f>
        <v>13</v>
      </c>
      <c r="AK192" s="352"/>
      <c r="AL192" s="352"/>
      <c r="AM192" s="354"/>
      <c r="AO192" s="235"/>
    </row>
    <row r="193" ht="15">
      <c r="A193" s="1" t="s">
        <v>30</v>
      </c>
    </row>
    <row r="194" ht="12.75">
      <c r="A194" s="16"/>
    </row>
    <row r="195" ht="15">
      <c r="A195" s="1" t="s">
        <v>89</v>
      </c>
    </row>
    <row r="196" ht="12.75">
      <c r="A196" s="16"/>
    </row>
    <row r="197" ht="15">
      <c r="A197" s="1"/>
    </row>
  </sheetData>
  <sheetProtection/>
  <mergeCells count="196">
    <mergeCell ref="AM191:AM192"/>
    <mergeCell ref="Z192:AB192"/>
    <mergeCell ref="AE192:AG192"/>
    <mergeCell ref="AJ192:AL192"/>
    <mergeCell ref="O189:X190"/>
    <mergeCell ref="O191:X192"/>
    <mergeCell ref="AC189:AC190"/>
    <mergeCell ref="AH189:AH190"/>
    <mergeCell ref="AM189:AM190"/>
    <mergeCell ref="Z190:AB190"/>
    <mergeCell ref="AE190:AG190"/>
    <mergeCell ref="AJ190:AL190"/>
    <mergeCell ref="AC191:AC192"/>
    <mergeCell ref="AH191:AH192"/>
    <mergeCell ref="AN117:AN118"/>
    <mergeCell ref="Y117:Y118"/>
    <mergeCell ref="Z117:AC117"/>
    <mergeCell ref="AD117:AD118"/>
    <mergeCell ref="AE117:AH117"/>
    <mergeCell ref="AI117:AI118"/>
    <mergeCell ref="AJ117:AM117"/>
    <mergeCell ref="J117:J118"/>
    <mergeCell ref="K117:N117"/>
    <mergeCell ref="O117:O118"/>
    <mergeCell ref="P117:S117"/>
    <mergeCell ref="T117:T118"/>
    <mergeCell ref="U117:X117"/>
    <mergeCell ref="C115:AK115"/>
    <mergeCell ref="A116:A118"/>
    <mergeCell ref="B116:B118"/>
    <mergeCell ref="D116:D118"/>
    <mergeCell ref="E116:E118"/>
    <mergeCell ref="F116:O116"/>
    <mergeCell ref="P116:Y116"/>
    <mergeCell ref="Z116:AI116"/>
    <mergeCell ref="AJ116:AN116"/>
    <mergeCell ref="F117:I117"/>
    <mergeCell ref="C163:E163"/>
    <mergeCell ref="AE186:AG186"/>
    <mergeCell ref="AJ186:AL186"/>
    <mergeCell ref="O187:X188"/>
    <mergeCell ref="AC187:AC188"/>
    <mergeCell ref="AH187:AH188"/>
    <mergeCell ref="AI183:AL183"/>
    <mergeCell ref="X183:X184"/>
    <mergeCell ref="Y183:AB183"/>
    <mergeCell ref="AC183:AC184"/>
    <mergeCell ref="AH185:AH186"/>
    <mergeCell ref="AM185:AM186"/>
    <mergeCell ref="T183:W183"/>
    <mergeCell ref="AM187:AM188"/>
    <mergeCell ref="Z188:AB188"/>
    <mergeCell ref="AE188:AG188"/>
    <mergeCell ref="AJ188:AL188"/>
    <mergeCell ref="U186:W186"/>
    <mergeCell ref="Z186:AB186"/>
    <mergeCell ref="B185:D185"/>
    <mergeCell ref="I185:I186"/>
    <mergeCell ref="N185:N186"/>
    <mergeCell ref="S185:S186"/>
    <mergeCell ref="X185:X186"/>
    <mergeCell ref="AC185:AC186"/>
    <mergeCell ref="B186:D186"/>
    <mergeCell ref="F186:H186"/>
    <mergeCell ref="K186:M186"/>
    <mergeCell ref="P186:R186"/>
    <mergeCell ref="E182:N182"/>
    <mergeCell ref="O182:X182"/>
    <mergeCell ref="Y182:AH182"/>
    <mergeCell ref="AI182:AM182"/>
    <mergeCell ref="E183:H183"/>
    <mergeCell ref="I183:I184"/>
    <mergeCell ref="J183:M183"/>
    <mergeCell ref="N183:N184"/>
    <mergeCell ref="AM183:AM184"/>
    <mergeCell ref="O183:R183"/>
    <mergeCell ref="S183:S184"/>
    <mergeCell ref="AD146:AD147"/>
    <mergeCell ref="AE146:AH146"/>
    <mergeCell ref="AI146:AI147"/>
    <mergeCell ref="AJ146:AM146"/>
    <mergeCell ref="Y146:Y147"/>
    <mergeCell ref="Z146:AC146"/>
    <mergeCell ref="AD183:AG183"/>
    <mergeCell ref="AH183:AH184"/>
    <mergeCell ref="AN146:AN147"/>
    <mergeCell ref="AJ145:AN145"/>
    <mergeCell ref="F146:I146"/>
    <mergeCell ref="J146:J147"/>
    <mergeCell ref="K146:N146"/>
    <mergeCell ref="O146:O147"/>
    <mergeCell ref="P146:S146"/>
    <mergeCell ref="T146:T147"/>
    <mergeCell ref="U146:X146"/>
    <mergeCell ref="AJ90:AM90"/>
    <mergeCell ref="AN90:AN91"/>
    <mergeCell ref="C144:AK144"/>
    <mergeCell ref="A145:A147"/>
    <mergeCell ref="B145:B147"/>
    <mergeCell ref="D145:D147"/>
    <mergeCell ref="E145:E147"/>
    <mergeCell ref="F145:O145"/>
    <mergeCell ref="P145:Y145"/>
    <mergeCell ref="Z145:AI145"/>
    <mergeCell ref="U90:X90"/>
    <mergeCell ref="Y90:Y91"/>
    <mergeCell ref="Z90:AC90"/>
    <mergeCell ref="AD90:AD91"/>
    <mergeCell ref="AE90:AH90"/>
    <mergeCell ref="AI90:AI91"/>
    <mergeCell ref="F90:I90"/>
    <mergeCell ref="J90:J91"/>
    <mergeCell ref="K90:N90"/>
    <mergeCell ref="O90:O91"/>
    <mergeCell ref="P90:S90"/>
    <mergeCell ref="T90:T91"/>
    <mergeCell ref="AN72:AN73"/>
    <mergeCell ref="C88:AJ88"/>
    <mergeCell ref="A89:A91"/>
    <mergeCell ref="B89:B91"/>
    <mergeCell ref="D89:D91"/>
    <mergeCell ref="E89:E91"/>
    <mergeCell ref="F89:O89"/>
    <mergeCell ref="P89:Y89"/>
    <mergeCell ref="Z89:AI89"/>
    <mergeCell ref="AJ89:AN89"/>
    <mergeCell ref="Y72:Y73"/>
    <mergeCell ref="Z72:AC72"/>
    <mergeCell ref="AD72:AD73"/>
    <mergeCell ref="AE72:AH72"/>
    <mergeCell ref="AI72:AI73"/>
    <mergeCell ref="AJ72:AM72"/>
    <mergeCell ref="P71:Y71"/>
    <mergeCell ref="Z71:AI71"/>
    <mergeCell ref="AJ71:AN71"/>
    <mergeCell ref="F72:I72"/>
    <mergeCell ref="J72:J73"/>
    <mergeCell ref="K72:N72"/>
    <mergeCell ref="O72:O73"/>
    <mergeCell ref="P72:S72"/>
    <mergeCell ref="T72:T73"/>
    <mergeCell ref="U72:X72"/>
    <mergeCell ref="B44:C44"/>
    <mergeCell ref="A71:A73"/>
    <mergeCell ref="B71:B73"/>
    <mergeCell ref="D71:D73"/>
    <mergeCell ref="E71:E73"/>
    <mergeCell ref="F71:O71"/>
    <mergeCell ref="Z42:AC42"/>
    <mergeCell ref="AD42:AD43"/>
    <mergeCell ref="AE42:AH42"/>
    <mergeCell ref="AI42:AI43"/>
    <mergeCell ref="AJ42:AM42"/>
    <mergeCell ref="AN42:AN43"/>
    <mergeCell ref="Z41:AI41"/>
    <mergeCell ref="AJ41:AN41"/>
    <mergeCell ref="F42:I42"/>
    <mergeCell ref="J42:J43"/>
    <mergeCell ref="K42:N42"/>
    <mergeCell ref="O42:O43"/>
    <mergeCell ref="P42:S42"/>
    <mergeCell ref="T42:T43"/>
    <mergeCell ref="U42:X42"/>
    <mergeCell ref="Y42:Y43"/>
    <mergeCell ref="AN4:AN5"/>
    <mergeCell ref="B6:C6"/>
    <mergeCell ref="B22:C22"/>
    <mergeCell ref="B37:C37"/>
    <mergeCell ref="A41:A43"/>
    <mergeCell ref="B41:B43"/>
    <mergeCell ref="D41:D43"/>
    <mergeCell ref="E41:E43"/>
    <mergeCell ref="F41:O41"/>
    <mergeCell ref="P41:Y41"/>
    <mergeCell ref="Y4:Y5"/>
    <mergeCell ref="Z4:AC4"/>
    <mergeCell ref="AD4:AD5"/>
    <mergeCell ref="AE4:AH4"/>
    <mergeCell ref="AI4:AI5"/>
    <mergeCell ref="AJ4:AM4"/>
    <mergeCell ref="J4:J5"/>
    <mergeCell ref="K4:N4"/>
    <mergeCell ref="O4:O5"/>
    <mergeCell ref="P4:S4"/>
    <mergeCell ref="T4:T5"/>
    <mergeCell ref="U4:X4"/>
    <mergeCell ref="B1:AN1"/>
    <mergeCell ref="A3:A5"/>
    <mergeCell ref="B3:B5"/>
    <mergeCell ref="D3:D5"/>
    <mergeCell ref="E3:E5"/>
    <mergeCell ref="F3:O3"/>
    <mergeCell ref="P3:Y3"/>
    <mergeCell ref="Z3:AI3"/>
    <mergeCell ref="AJ3:AN3"/>
    <mergeCell ref="F4:I4"/>
  </mergeCells>
  <printOptions/>
  <pageMargins left="0.69" right="0.41" top="0.53" bottom="0.14" header="0.49" footer="0.13"/>
  <pageSetup fitToHeight="0" fitToWidth="1" horizontalDpi="600" verticalDpi="600" orientation="landscape" paperSize="9" scale="60" r:id="rId1"/>
  <headerFooter alignWithMargins="0">
    <oddFooter>&amp;CStrona &amp;P&amp;RMDI.xls</oddFooter>
  </headerFooter>
  <rowBreaks count="4" manualBreakCount="4">
    <brk id="39" max="255" man="1"/>
    <brk id="69" max="255" man="1"/>
    <brk id="87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Joanna Świerczek</cp:lastModifiedBy>
  <cp:lastPrinted>2021-04-20T11:23:37Z</cp:lastPrinted>
  <dcterms:created xsi:type="dcterms:W3CDTF">2005-05-01T14:07:57Z</dcterms:created>
  <dcterms:modified xsi:type="dcterms:W3CDTF">2021-04-20T11:23:41Z</dcterms:modified>
  <cp:category/>
  <cp:version/>
  <cp:contentType/>
  <cp:contentStatus/>
</cp:coreProperties>
</file>